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e.mcafee.ctr\Downloads\"/>
    </mc:Choice>
  </mc:AlternateContent>
  <xr:revisionPtr revIDLastSave="0" documentId="8_{2254DB34-8C90-410C-9F3D-7A0DC56CE955}" xr6:coauthVersionLast="47" xr6:coauthVersionMax="47" xr10:uidLastSave="{00000000-0000-0000-0000-000000000000}"/>
  <bookViews>
    <workbookView xWindow="-120" yWindow="-120" windowWidth="29040" windowHeight="15720" xr2:uid="{6F15ECD0-679B-4AED-89FD-DCA17F8ABD5A}"/>
  </bookViews>
  <sheets>
    <sheet name="SUMMARY" sheetId="1" r:id="rId1"/>
    <sheet name="2024" sheetId="46" r:id="rId2"/>
    <sheet name="2023" sheetId="45" r:id="rId3"/>
    <sheet name="2022" sheetId="43" r:id="rId4"/>
    <sheet name="2021" sheetId="44" r:id="rId5"/>
    <sheet name="2020" sheetId="42" r:id="rId6"/>
    <sheet name="2019" sheetId="41" r:id="rId7"/>
    <sheet name="2018" sheetId="40" r:id="rId8"/>
    <sheet name="2017" sheetId="39" r:id="rId9"/>
    <sheet name="2016" sheetId="38" r:id="rId10"/>
    <sheet name="2015" sheetId="37" r:id="rId11"/>
    <sheet name="2014" sheetId="36" r:id="rId12"/>
    <sheet name="2013" sheetId="35" r:id="rId13"/>
    <sheet name="2012" sheetId="34" r:id="rId14"/>
    <sheet name="2011" sheetId="33" r:id="rId15"/>
    <sheet name="2010" sheetId="32" r:id="rId16"/>
    <sheet name="2009" sheetId="31" r:id="rId17"/>
    <sheet name="2008" sheetId="30" r:id="rId18"/>
    <sheet name="2007" sheetId="29" r:id="rId19"/>
    <sheet name="2006" sheetId="28" r:id="rId20"/>
    <sheet name="2005" sheetId="27" r:id="rId21"/>
    <sheet name="2004" sheetId="26" r:id="rId22"/>
    <sheet name="2003" sheetId="25" r:id="rId23"/>
    <sheet name="2002" sheetId="24" r:id="rId24"/>
    <sheet name="2001" sheetId="23" r:id="rId25"/>
    <sheet name="2000" sheetId="22" r:id="rId26"/>
    <sheet name="1999" sheetId="21" r:id="rId27"/>
    <sheet name="1998" sheetId="20" r:id="rId28"/>
    <sheet name="1997" sheetId="19" r:id="rId29"/>
    <sheet name="1996" sheetId="18" r:id="rId30"/>
    <sheet name="1995" sheetId="2" r:id="rId31"/>
    <sheet name="1994" sheetId="3" r:id="rId32"/>
    <sheet name="1993" sheetId="4" r:id="rId33"/>
    <sheet name="1992" sheetId="5" r:id="rId34"/>
    <sheet name="1991" sheetId="6" r:id="rId35"/>
    <sheet name="1990" sheetId="7" r:id="rId36"/>
    <sheet name="1989" sheetId="8" r:id="rId37"/>
    <sheet name="1988" sheetId="9" r:id="rId38"/>
    <sheet name="1987" sheetId="10" r:id="rId39"/>
    <sheet name="1986" sheetId="11" r:id="rId40"/>
    <sheet name="1985" sheetId="12" r:id="rId41"/>
    <sheet name="1984" sheetId="13" r:id="rId42"/>
    <sheet name="1983" sheetId="14" r:id="rId43"/>
    <sheet name="1982" sheetId="15" r:id="rId44"/>
    <sheet name="1981" sheetId="16" r:id="rId45"/>
    <sheet name="1980" sheetId="17" r:id="rId46"/>
  </sheets>
  <definedNames>
    <definedName name="_1980">'1980'!$U$1:$AK$54</definedName>
    <definedName name="_1981">'1980'!$U$55:$AK$108</definedName>
    <definedName name="_1982">'1980'!$U$109:$AK$162</definedName>
    <definedName name="_1983">'1980'!$U$163:$AK$216</definedName>
    <definedName name="_1984">'1980'!$U$217:$AK$270</definedName>
    <definedName name="_1985">'1980'!$U$271:$AK$324</definedName>
    <definedName name="_1986">'1980'!$U$325:$AK$378</definedName>
    <definedName name="_1987">'1980'!$U$379:$AK$432</definedName>
    <definedName name="_1988">'1980'!$U$433:$AK$486</definedName>
    <definedName name="_1989">'1980'!$U$487:$AK$540</definedName>
    <definedName name="_1990">'1980'!$U$541:$AK$594</definedName>
    <definedName name="_1991">'1980'!$U$595:$AK$648</definedName>
    <definedName name="_1992">'1992'!$U$1:$AK$54</definedName>
    <definedName name="_1993">'1992'!$U$55:$AK$108</definedName>
    <definedName name="_1994">'1992'!$U$109:$AK$162</definedName>
    <definedName name="_1995">'1992'!$U$163:$AK$216</definedName>
    <definedName name="_xlnm.Print_Area" localSheetId="0">SUMMARY!$A$6:$S$61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7" l="1"/>
  <c r="P66" i="17"/>
  <c r="P68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7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7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7" i="17"/>
  <c r="M15" i="17"/>
  <c r="M16" i="17"/>
  <c r="M17" i="17"/>
  <c r="M18" i="17"/>
  <c r="M19" i="17"/>
  <c r="M20" i="17"/>
  <c r="M21" i="17"/>
  <c r="M22" i="17"/>
  <c r="M23" i="17"/>
  <c r="M24" i="17"/>
  <c r="M25" i="17"/>
  <c r="M66" i="17"/>
  <c r="M68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7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7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66" i="17"/>
  <c r="K68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7" i="17"/>
  <c r="J15" i="17"/>
  <c r="J16" i="17"/>
  <c r="J17" i="17"/>
  <c r="J66" i="17"/>
  <c r="J68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7" i="17"/>
  <c r="I15" i="17"/>
  <c r="I66" i="17"/>
  <c r="I68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7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7" i="17"/>
  <c r="G15" i="17"/>
  <c r="G16" i="17"/>
  <c r="G17" i="17"/>
  <c r="G18" i="17"/>
  <c r="G19" i="17"/>
  <c r="G66" i="17"/>
  <c r="G68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7" i="17"/>
  <c r="F15" i="17"/>
  <c r="F66" i="17"/>
  <c r="F68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7" i="17"/>
  <c r="E15" i="17"/>
  <c r="E16" i="17"/>
  <c r="E17" i="17"/>
  <c r="E18" i="17"/>
  <c r="E19" i="17"/>
  <c r="E20" i="17"/>
  <c r="E21" i="17"/>
  <c r="E22" i="17"/>
  <c r="E23" i="17"/>
  <c r="E66" i="17"/>
  <c r="E68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7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7" i="17"/>
  <c r="C15" i="17"/>
  <c r="C66" i="17"/>
  <c r="C68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7" i="17"/>
  <c r="B15" i="17"/>
  <c r="B16" i="17"/>
  <c r="B66" i="17"/>
  <c r="B68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7" i="17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66" i="16"/>
  <c r="P68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7" i="16"/>
  <c r="O15" i="16"/>
  <c r="O16" i="16"/>
  <c r="O17" i="16"/>
  <c r="O18" i="16"/>
  <c r="O19" i="16"/>
  <c r="O66" i="16"/>
  <c r="O68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7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7" i="16"/>
  <c r="M15" i="16"/>
  <c r="M16" i="16"/>
  <c r="M17" i="16"/>
  <c r="M18" i="16"/>
  <c r="M19" i="16"/>
  <c r="M20" i="16"/>
  <c r="M21" i="16"/>
  <c r="M22" i="16"/>
  <c r="M23" i="16"/>
  <c r="M24" i="16"/>
  <c r="M25" i="16"/>
  <c r="M66" i="16"/>
  <c r="M68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7" i="16"/>
  <c r="L15" i="16"/>
  <c r="L16" i="16"/>
  <c r="L17" i="16"/>
  <c r="L18" i="16"/>
  <c r="L19" i="16"/>
  <c r="L66" i="16"/>
  <c r="L68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7" i="16"/>
  <c r="K15" i="16"/>
  <c r="K66" i="16"/>
  <c r="K68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7" i="16"/>
  <c r="J15" i="16"/>
  <c r="J16" i="16"/>
  <c r="J17" i="16"/>
  <c r="J18" i="16"/>
  <c r="J19" i="16"/>
  <c r="J20" i="16"/>
  <c r="J21" i="16"/>
  <c r="J66" i="16"/>
  <c r="J68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7" i="16"/>
  <c r="I15" i="16"/>
  <c r="I16" i="16"/>
  <c r="I17" i="16"/>
  <c r="I66" i="16"/>
  <c r="I68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7" i="16"/>
  <c r="H15" i="16"/>
  <c r="H16" i="16"/>
  <c r="H17" i="16"/>
  <c r="H18" i="16"/>
  <c r="H19" i="16"/>
  <c r="H20" i="16"/>
  <c r="H21" i="16"/>
  <c r="H66" i="16"/>
  <c r="H68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7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66" i="16"/>
  <c r="G68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F15" i="16"/>
  <c r="F16" i="16"/>
  <c r="F17" i="16"/>
  <c r="F18" i="16"/>
  <c r="F19" i="16"/>
  <c r="F20" i="16"/>
  <c r="F21" i="16"/>
  <c r="F22" i="16"/>
  <c r="F23" i="16"/>
  <c r="F24" i="16"/>
  <c r="F25" i="16"/>
  <c r="F66" i="16"/>
  <c r="F68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7" i="16"/>
  <c r="E15" i="16"/>
  <c r="E16" i="16"/>
  <c r="E17" i="16"/>
  <c r="E18" i="16"/>
  <c r="E19" i="16"/>
  <c r="E66" i="16"/>
  <c r="E68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7" i="16"/>
  <c r="D15" i="16"/>
  <c r="D66" i="16"/>
  <c r="D68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7" i="16"/>
  <c r="C15" i="16"/>
  <c r="C16" i="16"/>
  <c r="C17" i="16"/>
  <c r="C66" i="16"/>
  <c r="C68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7" i="16"/>
  <c r="B15" i="16"/>
  <c r="B66" i="16"/>
  <c r="B68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7" i="16"/>
  <c r="P15" i="15"/>
  <c r="P16" i="15"/>
  <c r="P17" i="15"/>
  <c r="P66" i="15"/>
  <c r="P68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7" i="15"/>
  <c r="O15" i="15"/>
  <c r="O16" i="15"/>
  <c r="O17" i="15"/>
  <c r="O66" i="15"/>
  <c r="O68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7" i="15"/>
  <c r="N15" i="15"/>
  <c r="N16" i="15"/>
  <c r="N17" i="15"/>
  <c r="N18" i="15"/>
  <c r="N19" i="15"/>
  <c r="N20" i="15"/>
  <c r="N21" i="15"/>
  <c r="N22" i="15"/>
  <c r="N23" i="15"/>
  <c r="N24" i="15"/>
  <c r="N25" i="15"/>
  <c r="N66" i="15"/>
  <c r="N68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7" i="15"/>
  <c r="M15" i="15"/>
  <c r="M16" i="15"/>
  <c r="M17" i="15"/>
  <c r="M18" i="15"/>
  <c r="M19" i="15"/>
  <c r="M66" i="15"/>
  <c r="M68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7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7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7" i="15"/>
  <c r="J15" i="15"/>
  <c r="J16" i="15"/>
  <c r="J17" i="15"/>
  <c r="J18" i="15"/>
  <c r="J19" i="15"/>
  <c r="J66" i="15"/>
  <c r="J68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7" i="15"/>
  <c r="I15" i="15"/>
  <c r="I66" i="15"/>
  <c r="I68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7" i="15"/>
  <c r="H15" i="15"/>
  <c r="H16" i="15"/>
  <c r="H17" i="15"/>
  <c r="H66" i="15"/>
  <c r="H68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7" i="15"/>
  <c r="G15" i="15"/>
  <c r="G66" i="15"/>
  <c r="G68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7" i="15"/>
  <c r="F15" i="15"/>
  <c r="F16" i="15"/>
  <c r="F17" i="15"/>
  <c r="F18" i="15"/>
  <c r="F19" i="15"/>
  <c r="F20" i="15"/>
  <c r="F21" i="15"/>
  <c r="F66" i="15"/>
  <c r="F68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7" i="15"/>
  <c r="E15" i="15"/>
  <c r="E16" i="15"/>
  <c r="E17" i="15"/>
  <c r="E66" i="15"/>
  <c r="E68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7" i="15"/>
  <c r="D15" i="15"/>
  <c r="D16" i="15"/>
  <c r="D17" i="15"/>
  <c r="D18" i="15"/>
  <c r="D19" i="15"/>
  <c r="D20" i="15"/>
  <c r="D21" i="15"/>
  <c r="D22" i="15"/>
  <c r="D23" i="15"/>
  <c r="D24" i="15"/>
  <c r="D25" i="15"/>
  <c r="D66" i="15"/>
  <c r="D68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7" i="15"/>
  <c r="C15" i="15"/>
  <c r="C16" i="15"/>
  <c r="C17" i="15"/>
  <c r="C18" i="15"/>
  <c r="C19" i="15"/>
  <c r="C20" i="15"/>
  <c r="C21" i="15"/>
  <c r="C66" i="15"/>
  <c r="C68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7" i="15"/>
  <c r="B15" i="15"/>
  <c r="B16" i="15"/>
  <c r="B17" i="15"/>
  <c r="B66" i="15"/>
  <c r="B68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7" i="15"/>
  <c r="P15" i="14"/>
  <c r="P16" i="14"/>
  <c r="P17" i="14"/>
  <c r="P18" i="14"/>
  <c r="P19" i="14"/>
  <c r="P20" i="14"/>
  <c r="P21" i="14"/>
  <c r="P22" i="14"/>
  <c r="P23" i="14"/>
  <c r="P24" i="14"/>
  <c r="P25" i="14"/>
  <c r="P66" i="14"/>
  <c r="P68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7" i="14"/>
  <c r="O15" i="14"/>
  <c r="O16" i="14"/>
  <c r="O17" i="14"/>
  <c r="O18" i="14"/>
  <c r="O19" i="14"/>
  <c r="O20" i="14"/>
  <c r="O21" i="14"/>
  <c r="O66" i="14"/>
  <c r="O68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7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7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7" i="14"/>
  <c r="L15" i="14"/>
  <c r="L16" i="14"/>
  <c r="L17" i="14"/>
  <c r="L18" i="14"/>
  <c r="L19" i="14"/>
  <c r="L20" i="14"/>
  <c r="L21" i="14"/>
  <c r="L66" i="14"/>
  <c r="L68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7" i="14"/>
  <c r="K15" i="14"/>
  <c r="K16" i="14"/>
  <c r="K17" i="14"/>
  <c r="K66" i="14"/>
  <c r="K68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7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7" i="14"/>
  <c r="I15" i="14"/>
  <c r="I16" i="14"/>
  <c r="I17" i="14"/>
  <c r="I18" i="14"/>
  <c r="I19" i="14"/>
  <c r="I20" i="14"/>
  <c r="I21" i="14"/>
  <c r="I66" i="14"/>
  <c r="I68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7" i="14"/>
  <c r="H15" i="14"/>
  <c r="H16" i="14"/>
  <c r="H17" i="14"/>
  <c r="H66" i="14"/>
  <c r="H68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7" i="14"/>
  <c r="G15" i="14"/>
  <c r="G16" i="14"/>
  <c r="G17" i="14"/>
  <c r="G18" i="14"/>
  <c r="G19" i="14"/>
  <c r="G20" i="14"/>
  <c r="G21" i="14"/>
  <c r="G22" i="14"/>
  <c r="G23" i="14"/>
  <c r="G24" i="14"/>
  <c r="G25" i="14"/>
  <c r="G66" i="14"/>
  <c r="G68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7" i="14"/>
  <c r="F15" i="14"/>
  <c r="F16" i="14"/>
  <c r="F17" i="14"/>
  <c r="F18" i="14"/>
  <c r="F19" i="14"/>
  <c r="F20" i="14"/>
  <c r="F21" i="14"/>
  <c r="F66" i="14"/>
  <c r="F68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7" i="14"/>
  <c r="E15" i="14"/>
  <c r="E16" i="14"/>
  <c r="E17" i="14"/>
  <c r="E66" i="14"/>
  <c r="E68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7" i="14"/>
  <c r="D15" i="14"/>
  <c r="D16" i="14"/>
  <c r="D17" i="14"/>
  <c r="D18" i="14"/>
  <c r="D19" i="14"/>
  <c r="D20" i="14"/>
  <c r="D21" i="14"/>
  <c r="D22" i="14"/>
  <c r="D23" i="14"/>
  <c r="D24" i="14"/>
  <c r="D25" i="14"/>
  <c r="D66" i="14"/>
  <c r="D68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7" i="14"/>
  <c r="C15" i="14"/>
  <c r="C16" i="14"/>
  <c r="C17" i="14"/>
  <c r="C18" i="14"/>
  <c r="C19" i="14"/>
  <c r="C20" i="14"/>
  <c r="C21" i="14"/>
  <c r="C66" i="14"/>
  <c r="C68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7" i="14"/>
  <c r="B15" i="14"/>
  <c r="B16" i="14"/>
  <c r="B17" i="14"/>
  <c r="B66" i="14"/>
  <c r="B68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7" i="14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7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7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7" i="13"/>
  <c r="M15" i="13"/>
  <c r="M16" i="13"/>
  <c r="M17" i="13"/>
  <c r="M18" i="13"/>
  <c r="M19" i="13"/>
  <c r="M20" i="13"/>
  <c r="M21" i="13"/>
  <c r="M22" i="13"/>
  <c r="M23" i="13"/>
  <c r="M24" i="13"/>
  <c r="M25" i="13"/>
  <c r="M66" i="13"/>
  <c r="M68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7" i="13"/>
  <c r="L15" i="13"/>
  <c r="L16" i="13"/>
  <c r="L17" i="13"/>
  <c r="L18" i="13"/>
  <c r="L19" i="13"/>
  <c r="L20" i="13"/>
  <c r="L21" i="13"/>
  <c r="L66" i="13"/>
  <c r="L68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7" i="13"/>
  <c r="K15" i="13"/>
  <c r="K16" i="13"/>
  <c r="K17" i="13"/>
  <c r="K66" i="13"/>
  <c r="K68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7" i="13"/>
  <c r="J15" i="13"/>
  <c r="J16" i="13"/>
  <c r="J17" i="13"/>
  <c r="J18" i="13"/>
  <c r="J19" i="13"/>
  <c r="J20" i="13"/>
  <c r="J21" i="13"/>
  <c r="J22" i="13"/>
  <c r="J23" i="13"/>
  <c r="J24" i="13"/>
  <c r="J25" i="13"/>
  <c r="J66" i="13"/>
  <c r="J68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7" i="13"/>
  <c r="I15" i="13"/>
  <c r="I16" i="13"/>
  <c r="I17" i="13"/>
  <c r="I18" i="13"/>
  <c r="I19" i="13"/>
  <c r="I20" i="13"/>
  <c r="I21" i="13"/>
  <c r="I66" i="13"/>
  <c r="I68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7" i="13"/>
  <c r="H15" i="13"/>
  <c r="H16" i="13"/>
  <c r="H17" i="13"/>
  <c r="H66" i="13"/>
  <c r="H68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7" i="13"/>
  <c r="G15" i="13"/>
  <c r="G16" i="13"/>
  <c r="G17" i="13"/>
  <c r="G18" i="13"/>
  <c r="G19" i="13"/>
  <c r="G20" i="13"/>
  <c r="G21" i="13"/>
  <c r="G22" i="13"/>
  <c r="G23" i="13"/>
  <c r="G24" i="13"/>
  <c r="G25" i="13"/>
  <c r="G66" i="13"/>
  <c r="G68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7" i="13"/>
  <c r="F15" i="13"/>
  <c r="F16" i="13"/>
  <c r="F17" i="13"/>
  <c r="F18" i="13"/>
  <c r="F19" i="13"/>
  <c r="F20" i="13"/>
  <c r="F21" i="13"/>
  <c r="F66" i="13"/>
  <c r="F68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7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7" i="13"/>
  <c r="D15" i="13"/>
  <c r="D16" i="13"/>
  <c r="D17" i="13"/>
  <c r="D18" i="13"/>
  <c r="D19" i="13"/>
  <c r="D20" i="13"/>
  <c r="D21" i="13"/>
  <c r="D66" i="13"/>
  <c r="D68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7" i="13"/>
  <c r="C15" i="13"/>
  <c r="C16" i="13"/>
  <c r="C17" i="13"/>
  <c r="C66" i="13"/>
  <c r="C68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7" i="13"/>
  <c r="B15" i="13"/>
  <c r="B16" i="13"/>
  <c r="B17" i="13"/>
  <c r="B66" i="13"/>
  <c r="B68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7" i="13"/>
  <c r="P15" i="12"/>
  <c r="P16" i="12"/>
  <c r="P17" i="12"/>
  <c r="P18" i="12"/>
  <c r="P19" i="12"/>
  <c r="P20" i="12"/>
  <c r="P21" i="12"/>
  <c r="P66" i="12"/>
  <c r="P68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7" i="12"/>
  <c r="O15" i="12"/>
  <c r="O16" i="12"/>
  <c r="O17" i="12"/>
  <c r="O18" i="12"/>
  <c r="O19" i="12"/>
  <c r="O20" i="12"/>
  <c r="O21" i="12"/>
  <c r="O66" i="12"/>
  <c r="O68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7" i="12"/>
  <c r="N15" i="12"/>
  <c r="N16" i="12"/>
  <c r="N17" i="12"/>
  <c r="N66" i="12"/>
  <c r="N68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7" i="12"/>
  <c r="M15" i="12"/>
  <c r="M16" i="12"/>
  <c r="M17" i="12"/>
  <c r="M18" i="12"/>
  <c r="M19" i="12"/>
  <c r="M20" i="12"/>
  <c r="M21" i="12"/>
  <c r="M66" i="12"/>
  <c r="M68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7" i="12"/>
  <c r="L15" i="12"/>
  <c r="L16" i="12"/>
  <c r="L17" i="12"/>
  <c r="L66" i="12"/>
  <c r="L68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7" i="12"/>
  <c r="K15" i="12"/>
  <c r="K16" i="12"/>
  <c r="K17" i="12"/>
  <c r="K66" i="12"/>
  <c r="K68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7" i="12"/>
  <c r="J15" i="12"/>
  <c r="J16" i="12"/>
  <c r="J17" i="12"/>
  <c r="J18" i="12"/>
  <c r="J19" i="12"/>
  <c r="J20" i="12"/>
  <c r="J21" i="12"/>
  <c r="J66" i="12"/>
  <c r="J68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7" i="12"/>
  <c r="I15" i="12"/>
  <c r="I16" i="12"/>
  <c r="I17" i="12"/>
  <c r="I66" i="12"/>
  <c r="I68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7" i="12"/>
  <c r="H15" i="12"/>
  <c r="H16" i="12"/>
  <c r="H17" i="12"/>
  <c r="H66" i="12"/>
  <c r="H68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7" i="12"/>
  <c r="G15" i="12"/>
  <c r="G16" i="12"/>
  <c r="G17" i="12"/>
  <c r="G18" i="12"/>
  <c r="G19" i="12"/>
  <c r="G20" i="12"/>
  <c r="G21" i="12"/>
  <c r="G66" i="12"/>
  <c r="G68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7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7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7" i="12"/>
  <c r="D15" i="12"/>
  <c r="D16" i="12"/>
  <c r="D17" i="12"/>
  <c r="D18" i="12"/>
  <c r="D19" i="12"/>
  <c r="D20" i="12"/>
  <c r="D21" i="12"/>
  <c r="D66" i="12"/>
  <c r="D68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7" i="12"/>
  <c r="C15" i="12"/>
  <c r="C16" i="12"/>
  <c r="C17" i="12"/>
  <c r="C66" i="12"/>
  <c r="C68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7" i="12"/>
  <c r="B15" i="12"/>
  <c r="B16" i="12"/>
  <c r="B17" i="12"/>
  <c r="B66" i="12"/>
  <c r="B68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7" i="12"/>
  <c r="P15" i="11"/>
  <c r="P16" i="11"/>
  <c r="P17" i="11"/>
  <c r="P18" i="11"/>
  <c r="P19" i="11"/>
  <c r="P20" i="11"/>
  <c r="P21" i="11"/>
  <c r="P22" i="11"/>
  <c r="P23" i="11"/>
  <c r="P24" i="11"/>
  <c r="P25" i="11"/>
  <c r="P66" i="11"/>
  <c r="P68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7" i="11"/>
  <c r="O15" i="11"/>
  <c r="O16" i="11"/>
  <c r="O17" i="11"/>
  <c r="O66" i="11"/>
  <c r="O68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7" i="11"/>
  <c r="N15" i="11"/>
  <c r="N16" i="11"/>
  <c r="N17" i="11"/>
  <c r="N66" i="11"/>
  <c r="N68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7" i="11"/>
  <c r="M15" i="11"/>
  <c r="M16" i="11"/>
  <c r="M17" i="11"/>
  <c r="M18" i="11"/>
  <c r="M19" i="11"/>
  <c r="M20" i="11"/>
  <c r="M21" i="11"/>
  <c r="M22" i="11"/>
  <c r="M23" i="11"/>
  <c r="M24" i="11"/>
  <c r="M25" i="11"/>
  <c r="M66" i="11"/>
  <c r="M68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7" i="11"/>
  <c r="L15" i="11"/>
  <c r="L16" i="11"/>
  <c r="L17" i="11"/>
  <c r="L18" i="11"/>
  <c r="L19" i="11"/>
  <c r="L20" i="11"/>
  <c r="L21" i="11"/>
  <c r="L66" i="11"/>
  <c r="L68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7" i="11"/>
  <c r="K15" i="11"/>
  <c r="K16" i="11"/>
  <c r="K17" i="11"/>
  <c r="K66" i="11"/>
  <c r="K68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7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7" i="11"/>
  <c r="I15" i="11"/>
  <c r="I16" i="11"/>
  <c r="I17" i="11"/>
  <c r="I66" i="11"/>
  <c r="I68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7" i="11"/>
  <c r="H15" i="11"/>
  <c r="H66" i="11"/>
  <c r="H68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7" i="11"/>
  <c r="G15" i="11"/>
  <c r="G16" i="11"/>
  <c r="G17" i="11"/>
  <c r="G18" i="11"/>
  <c r="G19" i="11"/>
  <c r="G66" i="11"/>
  <c r="G68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7" i="11"/>
  <c r="F15" i="11"/>
  <c r="F66" i="11"/>
  <c r="F68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7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7" i="11"/>
  <c r="D15" i="11"/>
  <c r="D16" i="11"/>
  <c r="D66" i="11"/>
  <c r="D68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7" i="11"/>
  <c r="C15" i="11"/>
  <c r="C16" i="11"/>
  <c r="C17" i="11"/>
  <c r="C66" i="11"/>
  <c r="C68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7" i="11"/>
  <c r="B15" i="11"/>
  <c r="B16" i="11"/>
  <c r="B17" i="11"/>
  <c r="B18" i="11"/>
  <c r="B19" i="11"/>
  <c r="B20" i="11"/>
  <c r="B21" i="11"/>
  <c r="B66" i="11"/>
  <c r="B68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7" i="11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7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7" i="10"/>
  <c r="N15" i="10"/>
  <c r="N16" i="10"/>
  <c r="N66" i="10"/>
  <c r="N68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7" i="10"/>
  <c r="M15" i="10"/>
  <c r="M66" i="10"/>
  <c r="M68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7" i="10"/>
  <c r="L15" i="10"/>
  <c r="L16" i="10"/>
  <c r="L66" i="10"/>
  <c r="L68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7" i="10"/>
  <c r="K15" i="10"/>
  <c r="K16" i="10"/>
  <c r="K17" i="10"/>
  <c r="K18" i="10"/>
  <c r="K19" i="10"/>
  <c r="K66" i="10"/>
  <c r="K68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7" i="10"/>
  <c r="J15" i="10"/>
  <c r="J66" i="10"/>
  <c r="J68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7" i="10"/>
  <c r="I15" i="10"/>
  <c r="I16" i="10"/>
  <c r="I17" i="10"/>
  <c r="I18" i="10"/>
  <c r="I19" i="10"/>
  <c r="I20" i="10"/>
  <c r="I21" i="10"/>
  <c r="I66" i="10"/>
  <c r="I68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7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66" i="10"/>
  <c r="H68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7" i="10"/>
  <c r="G15" i="10"/>
  <c r="G16" i="10"/>
  <c r="G66" i="10"/>
  <c r="G68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7" i="10"/>
  <c r="F15" i="10"/>
  <c r="F66" i="10"/>
  <c r="F68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7" i="10"/>
  <c r="E15" i="10"/>
  <c r="E16" i="10"/>
  <c r="E17" i="10"/>
  <c r="E18" i="10"/>
  <c r="E19" i="10"/>
  <c r="E66" i="10"/>
  <c r="E68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7" i="10"/>
  <c r="D15" i="10"/>
  <c r="D66" i="10"/>
  <c r="D68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7" i="10"/>
  <c r="C15" i="10"/>
  <c r="C16" i="10"/>
  <c r="C17" i="10"/>
  <c r="C18" i="10"/>
  <c r="C19" i="10"/>
  <c r="C20" i="10"/>
  <c r="C21" i="10"/>
  <c r="C66" i="10"/>
  <c r="C68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7" i="10"/>
  <c r="B15" i="10"/>
  <c r="B66" i="10"/>
  <c r="B68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7" i="10"/>
  <c r="P15" i="9"/>
  <c r="P66" i="9"/>
  <c r="P68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7" i="9"/>
  <c r="O15" i="9"/>
  <c r="O16" i="9"/>
  <c r="O17" i="9"/>
  <c r="O18" i="9"/>
  <c r="O19" i="9"/>
  <c r="O66" i="9"/>
  <c r="O68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7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66" i="9"/>
  <c r="N68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7" i="9"/>
  <c r="M15" i="9"/>
  <c r="M16" i="9"/>
  <c r="M17" i="9"/>
  <c r="M18" i="9"/>
  <c r="M19" i="9"/>
  <c r="M20" i="9"/>
  <c r="M21" i="9"/>
  <c r="M66" i="9"/>
  <c r="M68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7" i="9"/>
  <c r="L15" i="9"/>
  <c r="L16" i="9"/>
  <c r="L17" i="9"/>
  <c r="L66" i="9"/>
  <c r="L68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7" i="9"/>
  <c r="K15" i="9"/>
  <c r="K66" i="9"/>
  <c r="K68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7" i="9"/>
  <c r="J15" i="9"/>
  <c r="J16" i="9"/>
  <c r="J17" i="9"/>
  <c r="J18" i="9"/>
  <c r="J19" i="9"/>
  <c r="J66" i="9"/>
  <c r="J68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7" i="9"/>
  <c r="I15" i="9"/>
  <c r="I16" i="9"/>
  <c r="I17" i="9"/>
  <c r="I18" i="9"/>
  <c r="I19" i="9"/>
  <c r="I66" i="9"/>
  <c r="I68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7" i="9"/>
  <c r="H15" i="9"/>
  <c r="H66" i="9"/>
  <c r="H68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7" i="9"/>
  <c r="G15" i="9"/>
  <c r="G16" i="9"/>
  <c r="G17" i="9"/>
  <c r="G66" i="9"/>
  <c r="G68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7" i="9"/>
  <c r="F15" i="9"/>
  <c r="F66" i="9"/>
  <c r="F68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7" i="9"/>
  <c r="E15" i="9"/>
  <c r="E16" i="9"/>
  <c r="E17" i="9"/>
  <c r="E18" i="9"/>
  <c r="E19" i="9"/>
  <c r="E66" i="9"/>
  <c r="E68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7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7" i="9"/>
  <c r="C15" i="9"/>
  <c r="C66" i="9"/>
  <c r="C68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7" i="9"/>
  <c r="B15" i="9"/>
  <c r="B66" i="9"/>
  <c r="B68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7" i="9"/>
  <c r="P15" i="8"/>
  <c r="P66" i="8"/>
  <c r="P68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7" i="8"/>
  <c r="O15" i="8"/>
  <c r="O16" i="8"/>
  <c r="O17" i="8"/>
  <c r="O18" i="8"/>
  <c r="O19" i="8"/>
  <c r="O20" i="8"/>
  <c r="O21" i="8"/>
  <c r="O66" i="8"/>
  <c r="O68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7" i="8"/>
  <c r="N15" i="8"/>
  <c r="N66" i="8"/>
  <c r="N68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7" i="8"/>
  <c r="M15" i="8"/>
  <c r="M16" i="8"/>
  <c r="M66" i="8"/>
  <c r="M68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7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66" i="8"/>
  <c r="L68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7" i="8"/>
  <c r="K15" i="8"/>
  <c r="K16" i="8"/>
  <c r="K17" i="8"/>
  <c r="K18" i="8"/>
  <c r="K19" i="8"/>
  <c r="K66" i="8"/>
  <c r="K68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7" i="8"/>
  <c r="J15" i="8"/>
  <c r="J66" i="8"/>
  <c r="J68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7" i="8"/>
  <c r="I15" i="8"/>
  <c r="I16" i="8"/>
  <c r="I17" i="8"/>
  <c r="I18" i="8"/>
  <c r="I19" i="8"/>
  <c r="I66" i="8"/>
  <c r="I68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7" i="8"/>
  <c r="H15" i="8"/>
  <c r="H16" i="8"/>
  <c r="H17" i="8"/>
  <c r="H66" i="8"/>
  <c r="H68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7" i="8"/>
  <c r="G15" i="8"/>
  <c r="G66" i="8"/>
  <c r="G68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7" i="8"/>
  <c r="F15" i="8"/>
  <c r="F16" i="8"/>
  <c r="F17" i="8"/>
  <c r="F66" i="8"/>
  <c r="F68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7" i="8"/>
  <c r="E15" i="8"/>
  <c r="E16" i="8"/>
  <c r="E17" i="8"/>
  <c r="E18" i="8"/>
  <c r="E19" i="8"/>
  <c r="E20" i="8"/>
  <c r="E21" i="8"/>
  <c r="E22" i="8"/>
  <c r="E23" i="8"/>
  <c r="E66" i="8"/>
  <c r="E68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7" i="8"/>
  <c r="D15" i="8"/>
  <c r="D66" i="8"/>
  <c r="D68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7" i="8"/>
  <c r="C15" i="8"/>
  <c r="C66" i="8"/>
  <c r="C68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7" i="8"/>
  <c r="B15" i="8"/>
  <c r="B16" i="8"/>
  <c r="B66" i="8"/>
  <c r="B68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7" i="8"/>
  <c r="P15" i="7"/>
  <c r="P66" i="7"/>
  <c r="P68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7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66" i="7"/>
  <c r="O68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7" i="7"/>
  <c r="N15" i="7"/>
  <c r="N16" i="7"/>
  <c r="N17" i="7"/>
  <c r="N66" i="7"/>
  <c r="N68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7" i="7"/>
  <c r="M15" i="7"/>
  <c r="M16" i="7"/>
  <c r="M17" i="7"/>
  <c r="M18" i="7"/>
  <c r="M19" i="7"/>
  <c r="M66" i="7"/>
  <c r="M68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7" i="7"/>
  <c r="L15" i="7"/>
  <c r="L16" i="7"/>
  <c r="L17" i="7"/>
  <c r="L66" i="7"/>
  <c r="L68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7" i="7"/>
  <c r="K15" i="7"/>
  <c r="K66" i="7"/>
  <c r="K68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7" i="7"/>
  <c r="J15" i="7"/>
  <c r="J66" i="7"/>
  <c r="J68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7" i="7"/>
  <c r="I15" i="7"/>
  <c r="I16" i="7"/>
  <c r="I66" i="7"/>
  <c r="I68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7" i="7"/>
  <c r="H15" i="7"/>
  <c r="H66" i="7"/>
  <c r="H68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7" i="7"/>
  <c r="G15" i="7"/>
  <c r="G66" i="7"/>
  <c r="G68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7" i="7"/>
  <c r="F15" i="7"/>
  <c r="F16" i="7"/>
  <c r="F17" i="7"/>
  <c r="F66" i="7"/>
  <c r="F68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7" i="7"/>
  <c r="E15" i="7"/>
  <c r="E66" i="7"/>
  <c r="E68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7" i="7"/>
  <c r="D15" i="7"/>
  <c r="D16" i="7"/>
  <c r="D17" i="7"/>
  <c r="D18" i="7"/>
  <c r="D19" i="7"/>
  <c r="D66" i="7"/>
  <c r="D68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7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7" i="7"/>
  <c r="B15" i="7"/>
  <c r="B16" i="7"/>
  <c r="B17" i="7"/>
  <c r="B18" i="7"/>
  <c r="B19" i="7"/>
  <c r="B20" i="7"/>
  <c r="B21" i="7"/>
  <c r="B66" i="7"/>
  <c r="B68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7" i="7"/>
  <c r="P15" i="6"/>
  <c r="P16" i="6"/>
  <c r="P17" i="6"/>
  <c r="P18" i="6"/>
  <c r="P19" i="6"/>
  <c r="P66" i="6"/>
  <c r="P68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7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66" i="6"/>
  <c r="O68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7" i="6"/>
  <c r="N15" i="6"/>
  <c r="N16" i="6"/>
  <c r="N17" i="6"/>
  <c r="N18" i="6"/>
  <c r="N19" i="6"/>
  <c r="N66" i="6"/>
  <c r="N68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7" i="6"/>
  <c r="M15" i="6"/>
  <c r="M66" i="6"/>
  <c r="M68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7" i="6"/>
  <c r="L15" i="6"/>
  <c r="L16" i="6"/>
  <c r="L17" i="6"/>
  <c r="L18" i="6"/>
  <c r="L19" i="6"/>
  <c r="L66" i="6"/>
  <c r="L68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7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66" i="6"/>
  <c r="K68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7" i="6"/>
  <c r="J15" i="6"/>
  <c r="J16" i="6"/>
  <c r="J17" i="6"/>
  <c r="J18" i="6"/>
  <c r="J19" i="6"/>
  <c r="J66" i="6"/>
  <c r="J68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7" i="6"/>
  <c r="I15" i="6"/>
  <c r="I16" i="6"/>
  <c r="I17" i="6"/>
  <c r="I66" i="6"/>
  <c r="I68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7" i="6"/>
  <c r="H15" i="6"/>
  <c r="H16" i="6"/>
  <c r="H66" i="6"/>
  <c r="H68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7" i="6"/>
  <c r="G15" i="6"/>
  <c r="G66" i="6"/>
  <c r="G68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7" i="6"/>
  <c r="F15" i="6"/>
  <c r="F66" i="6"/>
  <c r="F68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7" i="6"/>
  <c r="E15" i="6"/>
  <c r="E16" i="6"/>
  <c r="E17" i="6"/>
  <c r="E66" i="6"/>
  <c r="E68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7" i="6"/>
  <c r="D15" i="6"/>
  <c r="D66" i="6"/>
  <c r="D68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7" i="6"/>
  <c r="C15" i="6"/>
  <c r="C16" i="6"/>
  <c r="C17" i="6"/>
  <c r="C18" i="6"/>
  <c r="C19" i="6"/>
  <c r="C20" i="6"/>
  <c r="C21" i="6"/>
  <c r="C66" i="6"/>
  <c r="C68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7" i="6"/>
  <c r="B15" i="6"/>
  <c r="B66" i="6"/>
  <c r="B68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7" i="6"/>
  <c r="C66" i="7"/>
  <c r="C68" i="7"/>
  <c r="F66" i="12"/>
  <c r="F68" i="12"/>
  <c r="O66" i="13"/>
  <c r="O68" i="13"/>
  <c r="K66" i="15"/>
  <c r="K68" i="15"/>
  <c r="D66" i="9"/>
  <c r="D68" i="9"/>
  <c r="J66" i="11"/>
  <c r="J68" i="11"/>
  <c r="M66" i="14"/>
  <c r="M68" i="14"/>
  <c r="H66" i="17"/>
  <c r="H68" i="17"/>
  <c r="E66" i="13"/>
  <c r="E68" i="13"/>
  <c r="E66" i="11"/>
  <c r="E68" i="11"/>
  <c r="J66" i="14"/>
  <c r="J68" i="14"/>
  <c r="L66" i="17"/>
  <c r="L68" i="17"/>
  <c r="N66" i="17"/>
  <c r="N68" i="17"/>
  <c r="D66" i="17"/>
  <c r="D68" i="17"/>
  <c r="P66" i="10"/>
  <c r="P68" i="10"/>
  <c r="E66" i="12"/>
  <c r="E68" i="12"/>
  <c r="N66" i="13"/>
  <c r="N68" i="13"/>
  <c r="L66" i="15"/>
  <c r="L68" i="15"/>
  <c r="N66" i="14"/>
  <c r="N68" i="14"/>
  <c r="O66" i="10"/>
  <c r="O68" i="10"/>
  <c r="P66" i="13"/>
  <c r="P68" i="13"/>
  <c r="N66" i="16"/>
  <c r="N68" i="16"/>
  <c r="O66" i="17"/>
  <c r="O68" i="17"/>
</calcChain>
</file>

<file path=xl/sharedStrings.xml><?xml version="1.0" encoding="utf-8"?>
<sst xmlns="http://schemas.openxmlformats.org/spreadsheetml/2006/main" count="4371" uniqueCount="160">
  <si>
    <t>BY  FUNCTIONAL  SYSTEM</t>
  </si>
  <si>
    <t>NATIONAL SUMMARY 2/</t>
  </si>
  <si>
    <t>REVISED MAY 1999</t>
  </si>
  <si>
    <t>RURAL</t>
  </si>
  <si>
    <t>URBAN</t>
  </si>
  <si>
    <t>OTHER</t>
  </si>
  <si>
    <t/>
  </si>
  <si>
    <t>YEAR</t>
  </si>
  <si>
    <t>INTERSTATE</t>
  </si>
  <si>
    <t>PRINCIPAL</t>
  </si>
  <si>
    <t>MINOR</t>
  </si>
  <si>
    <t>MAJOR</t>
  </si>
  <si>
    <t>LOCAL</t>
  </si>
  <si>
    <t>TOTAL</t>
  </si>
  <si>
    <t>FREEWAYS AND</t>
  </si>
  <si>
    <t>COLLECTOR</t>
  </si>
  <si>
    <t>ARTERIAL</t>
  </si>
  <si>
    <t>EXPRESSWAYS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</si>
  <si>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</si>
  <si>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</si>
  <si>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</si>
  <si>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</si>
  <si>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</si>
  <si>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</si>
  <si>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</si>
  <si>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</si>
  <si>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</si>
  <si>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</si>
  <si>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</si>
  <si>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</si>
  <si>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</si>
  <si>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</si>
  <si>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</si>
  <si>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</si>
  <si>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PERSONS FATALLY INJURED IN MOTOR VEHICLE CRASHES  - 1995</t>
  </si>
  <si>
    <t>BY  FUNCTIONAL SYSTEM</t>
  </si>
  <si>
    <t>TABLE FI-220</t>
  </si>
  <si>
    <t>STATE</t>
  </si>
  <si>
    <t>FREEWAYS  AND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</si>
  <si>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</si>
  <si>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</si>
  <si>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</si>
  <si>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</si>
  <si>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</si>
  <si>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</si>
  <si>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</si>
  <si>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</si>
  <si>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</si>
  <si>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</si>
  <si>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</si>
  <si>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</si>
  <si>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</si>
  <si>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</si>
  <si>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</si>
  <si>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</si>
  <si>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</si>
  <si>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</si>
  <si>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</si>
  <si>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</si>
  <si>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</si>
  <si>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</si>
  <si>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</si>
  <si>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</si>
  <si>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</si>
  <si>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</si>
  <si>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</si>
  <si>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</si>
  <si>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</si>
  <si>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</si>
  <si>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</si>
  <si>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</si>
  <si>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</si>
  <si>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</si>
  <si>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</si>
  <si>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</si>
  <si>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</si>
  <si>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</si>
  <si>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</si>
  <si>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</si>
  <si>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</si>
  <si>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</si>
  <si>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</si>
  <si>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</si>
  <si>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</si>
  <si>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</si>
  <si>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</si>
  <si>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</si>
  <si>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</si>
  <si>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</si>
  <si>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</si>
  <si>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</si>
  <si>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</si>
  <si>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</si>
  <si>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PERSONS FATALLY INJURED IN MOTOR VEHICLE CRASHES  - 1994</t>
  </si>
  <si>
    <t>PERSONS FATALLY INJURED IN MOTOR VEHICLE CRASHES  - 1993</t>
  </si>
  <si>
    <t>PERSONS FATALLY INJURED IN MOTOR VEHICLE CRASHES  - 1992</t>
  </si>
  <si>
    <t>PERSONS FATALLY INJURED IN MOTOR VEHICLE CRASHES  - 1991</t>
  </si>
  <si>
    <t>APRIL 1997</t>
  </si>
  <si>
    <t>PERSONS FATALLY INJURED IN MOTOR VEHICLE CRASHES  - 1990</t>
  </si>
  <si>
    <t>PERSONS FATALLY INJURED IN MOTOR VEHICLE CRASHES  - 1989</t>
  </si>
  <si>
    <t>PERSONS FATALLY INJURED IN MOTOR VEHICLE CRASHES  - 1988</t>
  </si>
  <si>
    <t>PERSONS FATALLY INJURED IN MOTOR VEHICLE CRASHES  - 1987</t>
  </si>
  <si>
    <t>PERSONS FATALLY INJURED IN MOTOR VEHICLE CRASHES  - 1986</t>
  </si>
  <si>
    <t>PERSONS FATALLY INJURED IN MOTOR VEHICLE CRASHES  - 1985</t>
  </si>
  <si>
    <t>PERSONS FATALLY INJURED IN MOTOR VEHICLE CRASHES  - 1984</t>
  </si>
  <si>
    <t>PERSONS FATALLY INJURED IN MOTOR VEHICLE CRASHES  - 1983</t>
  </si>
  <si>
    <t>PERSONS FATALLY INJURED IN MOTOR VEHICLE CRASHES  - 1982</t>
  </si>
  <si>
    <t>PERSONS FATALLY INJURED IN MOTOR VEHICLE CRASHES  - 1981</t>
  </si>
  <si>
    <t>PERSONS FATALLY INJURED IN MOTOR VEHICLE CRASHES  - 1980</t>
  </si>
  <si>
    <t>APRIL 2010</t>
  </si>
  <si>
    <t>UNKNOWN</t>
  </si>
  <si>
    <t>PERSONS FATALLY INJURED IN MOTOR VEHICLE CRASHES  - 1996</t>
  </si>
  <si>
    <t>PERSONS FATALLY INJURED IN MOTOR VEHICLE CRASHES  - 2008</t>
  </si>
  <si>
    <t>PERSONS FATALLY INJURED IN MOTOR VEHICLE CRASHES  - 2007</t>
  </si>
  <si>
    <t>PERSONS FATALLY INJURED IN MOTOR VEHICLE CRASHES  - 2006</t>
  </si>
  <si>
    <t>PERSONS FATALLY INJURED IN MOTOR VEHICLE CRASHES  - 2005</t>
  </si>
  <si>
    <t>PERSONS FATALLY INJURED IN MOTOR VEHICLE CRASHES  - 2004</t>
  </si>
  <si>
    <t>PERSONS FATALLY INJURED IN MOTOR VEHICLE CRASHES  - 2003</t>
  </si>
  <si>
    <t>PERSONS FATALLY INJURED IN MOTOR VEHICLE CRASHES  - 2002</t>
  </si>
  <si>
    <t>PERSONS FATALLY INJURED IN MOTOR VEHICLE CRASHES  - 2001</t>
  </si>
  <si>
    <t>PERSONS FATALLY INJURED IN MOTOR VEHICLE CRASHES  - 2000</t>
  </si>
  <si>
    <t>PERSONS FATALLY INJURED IN MOTOR VEHICLE CRASHES  - 1999</t>
  </si>
  <si>
    <t>PERSONS FATALLY INJURED IN MOTOR VEHICLE CRASHES  - 1998</t>
  </si>
  <si>
    <t>PERSONS FATALLY INJURED IN MOTOR VEHICLE CRASHES  - 1997</t>
  </si>
  <si>
    <t>PERSONS  FATALLY  INJURED  IN  MOTOR  VEHICLE  CRASHES - 2009 1/</t>
  </si>
  <si>
    <t>FUNCTIONAL  SYSTEM</t>
  </si>
  <si>
    <t>TABLE FI-20</t>
  </si>
  <si>
    <t>DECEMBER 2011</t>
  </si>
  <si>
    <t>PERSONS  FATALLY  INJURED  IN  MOTOR  VEHICLE  CRASHES - 2010 1/</t>
  </si>
  <si>
    <t xml:space="preserve">       1/  Data obtained from the Fatality Analysis Reporting System, National Highway Traffic Safety Administration.</t>
  </si>
  <si>
    <t>Includes persons injured in a highway vehicular crash that died within 30 days.</t>
  </si>
  <si>
    <t>APRIL 2013</t>
  </si>
  <si>
    <t>PERSONS  FATALLY  INJURED  IN  MOTOR  VEHICLE  CRASHES - 2011 1/</t>
  </si>
  <si>
    <t>NOVEMBER 27, 2013</t>
  </si>
  <si>
    <t xml:space="preserve">       (1)  Data obtained from the Fatality Analysis Reporting System, National Highway Traffic Safety Administration.</t>
  </si>
  <si>
    <t xml:space="preserve">       (2)  Includes the States and the District of Columbia.</t>
  </si>
  <si>
    <t>PERSONS  FATALLY  INJURED  IN  MOTOR  VEHICLE  CRASHES - 2012  (1)</t>
  </si>
  <si>
    <t>DECEMBER, 2014</t>
  </si>
  <si>
    <t>PERSONS  FATALLY  INJURED  IN  MOTOR  VEHICLE  CRASHES - 2013  (1)</t>
  </si>
  <si>
    <t>DECEMBER 2015</t>
  </si>
  <si>
    <t>PERSONS  FATALLY  INJURED  IN  MOTOR  VEHICLE  CRASHES - 2014  (1)</t>
  </si>
  <si>
    <t>DECEMBER 2016</t>
  </si>
  <si>
    <t>PERSONS  FATALLY  INJURED  IN  MOTOR  VEHICLE  CRASHES - 2015  (1)</t>
  </si>
  <si>
    <t>-</t>
  </si>
  <si>
    <t>OCTOBER 2017</t>
  </si>
  <si>
    <t>PERSONS  FATALLY  INJURED  IN  MOTOR  VEHICLE  CRASHES - 2016  (1)</t>
  </si>
  <si>
    <t>PERSONS  FATALLY  INJURED  IN  MOTOR  VEHICLE  CRASHES - 2017  (1)</t>
  </si>
  <si>
    <t>PERSONS  FATALLY  INJURED  IN  MOTOR  VEHICLE  CRASHES - 2018  (1)</t>
  </si>
  <si>
    <t>OCTOBER 2020</t>
  </si>
  <si>
    <t>PERSONS  FATALLY  INJURED  IN  MOTOR  VEHICLE  CRASHES - 2019  (1)</t>
  </si>
  <si>
    <t>MARCH 2022</t>
  </si>
  <si>
    <t>PERSONS  FATALLY  INJURED  IN  MOTOR  VEHICLE  CRASHES - 2020  (1)</t>
  </si>
  <si>
    <t>MARCH 2024</t>
  </si>
  <si>
    <t>PERSONS  FATALLY  INJURED  IN  MOTOR  VEHICLE  CRASHES - 2021  (1)</t>
  </si>
  <si>
    <t>PERSONS  FATALLY  INJURED  IN  MOTOR  VEHICLE  CRASHES - 2022  (1)</t>
  </si>
  <si>
    <t>APRIL 2025</t>
  </si>
  <si>
    <t>PERSONS  FATALLY  INJURED  IN  MOTOR  VEHICLE  CRASHES - 2023  (1)</t>
  </si>
  <si>
    <t>PERSONS  FATALLY  INJURED  IN  MOTOR  VEHICLE  CRASHES,  1980 - 2024 (1)</t>
  </si>
  <si>
    <t>APRIL 2026</t>
  </si>
  <si>
    <t>PERSONS  FATALLY  INJURED  IN  MOTOR  VEHICLE  CRASHES - 2024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</si>
</sst>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3">
    <font>
      <sz val="11"/>
      <name val="P-AVGARD"/>
    </font>
    <font>
      <sz val="10"/>
      <name val="Arial"/>
      <family val="2"/>
    </font>
    <font>
      <b/>
      <sz val="20"/>
      <name val="AvantGarde"/>
      <family val="2"/>
    </font>
    <font>
      <sz val="11"/>
      <name val="AvantGarde"/>
      <family val="2"/>
    </font>
    <font>
      <b/>
      <sz val="15"/>
      <name val="AvantGarde"/>
      <family val="2"/>
    </font>
    <font>
      <sz val="10"/>
      <name val="P-AVGARD"/>
    </font>
    <font>
      <b/>
      <sz val="20"/>
      <name val="P-AVGARD"/>
    </font>
    <font>
      <b/>
      <sz val="15"/>
      <name val="P-AVGARD"/>
    </font>
    <font>
      <sz val="8"/>
      <name val="P-AVGARD"/>
    </font>
    <font>
      <sz val="1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Continuous" vertical="center"/>
    </xf>
    <xf numFmtId="0" fontId="3" fillId="0" borderId="3" xfId="0" applyFont="1" applyBorder="1" applyAlignment="1" applyProtection="1">
      <alignment horizontal="centerContinuous"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5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top"/>
    </xf>
    <xf numFmtId="0" fontId="3" fillId="0" borderId="10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5" fillId="0" borderId="11" xfId="0" applyFont="1" applyBorder="1" applyAlignment="1" applyProtection="1">
      <alignment horizontal="center" vertical="top"/>
    </xf>
    <xf numFmtId="0" fontId="3" fillId="0" borderId="12" xfId="0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6" xfId="0" applyFont="1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37" fontId="5" fillId="0" borderId="7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 vertical="center"/>
    </xf>
    <xf numFmtId="0" fontId="0" fillId="0" borderId="13" xfId="0" applyBorder="1" applyProtection="1"/>
    <xf numFmtId="0" fontId="5" fillId="0" borderId="13" xfId="0" applyFont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vertical="center"/>
    </xf>
    <xf numFmtId="0" fontId="0" fillId="0" borderId="6" xfId="0" applyBorder="1" applyProtection="1"/>
    <xf numFmtId="0" fontId="5" fillId="0" borderId="2" xfId="0" applyFont="1" applyBorder="1" applyAlignment="1" applyProtection="1">
      <alignment horizontal="centerContinuous" vertical="center"/>
    </xf>
    <xf numFmtId="0" fontId="0" fillId="0" borderId="13" xfId="0" applyBorder="1" applyAlignment="1" applyProtection="1">
      <alignment horizontal="centerContinuous"/>
    </xf>
    <xf numFmtId="0" fontId="0" fillId="0" borderId="12" xfId="0" applyBorder="1" applyAlignment="1" applyProtection="1">
      <alignment horizontal="centerContinuous"/>
    </xf>
    <xf numFmtId="0" fontId="0" fillId="0" borderId="7" xfId="0" applyBorder="1" applyProtection="1"/>
    <xf numFmtId="0" fontId="0" fillId="0" borderId="8" xfId="0" applyBorder="1" applyProtection="1"/>
    <xf numFmtId="0" fontId="5" fillId="0" borderId="6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10" xfId="0" applyBorder="1" applyProtection="1"/>
    <xf numFmtId="0" fontId="0" fillId="0" borderId="11" xfId="0" applyBorder="1" applyProtection="1"/>
    <xf numFmtId="0" fontId="5" fillId="0" borderId="11" xfId="0" applyFont="1" applyBorder="1" applyAlignment="1" applyProtection="1">
      <alignment horizontal="center" vertical="center"/>
    </xf>
    <xf numFmtId="0" fontId="0" fillId="0" borderId="12" xfId="0" applyBorder="1" applyProtection="1"/>
    <xf numFmtId="0" fontId="5" fillId="0" borderId="10" xfId="0" applyFont="1" applyBorder="1" applyAlignment="1" applyProtection="1">
      <alignment vertical="center"/>
    </xf>
    <xf numFmtId="37" fontId="5" fillId="0" borderId="11" xfId="0" applyNumberFormat="1" applyFont="1" applyBorder="1" applyAlignment="1" applyProtection="1">
      <alignment vertical="center"/>
    </xf>
    <xf numFmtId="37" fontId="5" fillId="0" borderId="12" xfId="0" applyNumberFormat="1" applyFont="1" applyBorder="1" applyAlignment="1" applyProtection="1">
      <alignment vertical="center"/>
    </xf>
    <xf numFmtId="37" fontId="5" fillId="0" borderId="14" xfId="0" applyNumberFormat="1" applyFont="1" applyBorder="1" applyAlignment="1" applyProtection="1">
      <alignment vertical="center"/>
    </xf>
    <xf numFmtId="37" fontId="5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top"/>
    </xf>
    <xf numFmtId="0" fontId="0" fillId="0" borderId="7" xfId="0" applyBorder="1" applyAlignment="1" applyProtection="1">
      <alignment horizontal="center"/>
    </xf>
    <xf numFmtId="0" fontId="5" fillId="0" borderId="6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left"/>
    </xf>
    <xf numFmtId="0" fontId="0" fillId="0" borderId="0" xfId="0" applyFill="1" applyProtection="1"/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center"/>
    </xf>
    <xf numFmtId="0" fontId="0" fillId="0" borderId="0" xfId="0" applyFill="1"/>
    <xf numFmtId="17" fontId="3" fillId="0" borderId="0" xfId="0" quotePrefix="1" applyNumberFormat="1" applyFont="1" applyAlignment="1" applyProtection="1">
      <alignment horizontal="left"/>
    </xf>
    <xf numFmtId="0" fontId="3" fillId="0" borderId="17" xfId="0" applyFont="1" applyBorder="1" applyAlignment="1" applyProtection="1">
      <alignment horizontal="centerContinuous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vertical="top"/>
    </xf>
    <xf numFmtId="37" fontId="5" fillId="0" borderId="18" xfId="0" applyNumberFormat="1" applyFont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 vertical="center"/>
    </xf>
    <xf numFmtId="0" fontId="0" fillId="0" borderId="19" xfId="0" applyBorder="1" applyProtection="1"/>
    <xf numFmtId="37" fontId="5" fillId="0" borderId="19" xfId="0" applyNumberFormat="1" applyFont="1" applyBorder="1" applyAlignment="1" applyProtection="1">
      <alignment vertical="center"/>
    </xf>
    <xf numFmtId="37" fontId="5" fillId="0" borderId="20" xfId="0" applyNumberFormat="1" applyFont="1" applyBorder="1" applyAlignment="1" applyProtection="1">
      <alignment vertical="center"/>
    </xf>
    <xf numFmtId="0" fontId="0" fillId="0" borderId="21" xfId="0" applyBorder="1" applyAlignment="1" applyProtection="1">
      <alignment horizontal="centerContinuous"/>
    </xf>
    <xf numFmtId="0" fontId="3" fillId="0" borderId="13" xfId="0" quotePrefix="1" applyFont="1" applyBorder="1" applyAlignment="1" applyProtection="1">
      <alignment horizontal="left"/>
    </xf>
    <xf numFmtId="0" fontId="0" fillId="0" borderId="18" xfId="0" applyBorder="1" applyAlignment="1" applyProtection="1">
      <alignment horizontal="center"/>
    </xf>
    <xf numFmtId="37" fontId="3" fillId="0" borderId="6" xfId="0" applyNumberFormat="1" applyFont="1" applyBorder="1" applyAlignment="1" applyProtection="1">
      <alignment horizontal="right" vertical="center"/>
    </xf>
    <xf numFmtId="37" fontId="0" fillId="0" borderId="6" xfId="0" applyNumberFormat="1" applyFont="1" applyBorder="1" applyAlignment="1" applyProtection="1">
      <alignment vertical="center"/>
    </xf>
    <xf numFmtId="37" fontId="0" fillId="0" borderId="22" xfId="0" applyNumberFormat="1" applyFont="1" applyBorder="1" applyAlignment="1" applyProtection="1">
      <alignment vertical="center"/>
    </xf>
    <xf numFmtId="37" fontId="0" fillId="0" borderId="23" xfId="0" applyNumberFormat="1" applyFont="1" applyBorder="1" applyAlignment="1" applyProtection="1">
      <alignment vertical="center"/>
    </xf>
    <xf numFmtId="37" fontId="0" fillId="0" borderId="8" xfId="0" applyNumberFormat="1" applyFont="1" applyBorder="1" applyAlignment="1" applyProtection="1">
      <alignment vertical="center"/>
    </xf>
    <xf numFmtId="37" fontId="0" fillId="0" borderId="10" xfId="0" applyNumberFormat="1" applyFont="1" applyBorder="1" applyAlignment="1" applyProtection="1">
      <alignment vertical="center"/>
    </xf>
    <xf numFmtId="37" fontId="0" fillId="0" borderId="24" xfId="0" applyNumberFormat="1" applyFont="1" applyBorder="1" applyAlignment="1" applyProtection="1">
      <alignment vertical="center"/>
    </xf>
    <xf numFmtId="37" fontId="0" fillId="0" borderId="1" xfId="0" applyNumberFormat="1" applyFont="1" applyBorder="1" applyAlignment="1" applyProtection="1">
      <alignment vertical="center"/>
    </xf>
    <xf numFmtId="37" fontId="0" fillId="0" borderId="4" xfId="0" applyNumberFormat="1" applyFont="1" applyBorder="1" applyAlignment="1" applyProtection="1">
      <alignment vertical="center"/>
    </xf>
    <xf numFmtId="37" fontId="0" fillId="0" borderId="21" xfId="0" applyNumberFormat="1" applyFont="1" applyBorder="1" applyAlignment="1" applyProtection="1">
      <alignment vertical="center"/>
    </xf>
    <xf numFmtId="37" fontId="0" fillId="0" borderId="17" xfId="0" applyNumberFormat="1" applyFont="1" applyBorder="1" applyAlignment="1" applyProtection="1">
      <alignment vertical="center"/>
    </xf>
    <xf numFmtId="37" fontId="0" fillId="0" borderId="7" xfId="0" applyNumberFormat="1" applyFont="1" applyBorder="1" applyAlignment="1" applyProtection="1">
      <alignment vertical="center"/>
    </xf>
    <xf numFmtId="37" fontId="0" fillId="0" borderId="18" xfId="0" applyNumberFormat="1" applyFont="1" applyBorder="1" applyAlignment="1" applyProtection="1">
      <alignment vertical="center"/>
    </xf>
    <xf numFmtId="37" fontId="3" fillId="0" borderId="7" xfId="0" applyNumberFormat="1" applyFont="1" applyBorder="1" applyAlignment="1" applyProtection="1">
      <alignment horizontal="right" vertical="center"/>
    </xf>
    <xf numFmtId="37" fontId="3" fillId="0" borderId="22" xfId="0" applyNumberFormat="1" applyFont="1" applyBorder="1" applyAlignment="1" applyProtection="1">
      <alignment horizontal="right" vertical="center"/>
    </xf>
    <xf numFmtId="37" fontId="3" fillId="0" borderId="18" xfId="0" applyNumberFormat="1" applyFont="1" applyBorder="1" applyAlignment="1" applyProtection="1">
      <alignment horizontal="right" vertical="center"/>
    </xf>
    <xf numFmtId="37" fontId="0" fillId="0" borderId="0" xfId="0" applyNumberFormat="1"/>
    <xf numFmtId="164" fontId="9" fillId="0" borderId="0" xfId="0" applyNumberFormat="1" applyFont="1"/>
    <xf numFmtId="0" fontId="9" fillId="0" borderId="0" xfId="0" applyFont="1"/>
    <xf numFmtId="0" fontId="10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11" fillId="0" borderId="0" xfId="0" applyFont="1" applyAlignment="1" applyProtection="1">
      <alignment horizontal="centerContinuous"/>
    </xf>
    <xf numFmtId="0" fontId="9" fillId="0" borderId="0" xfId="0" applyFont="1" applyProtection="1"/>
    <xf numFmtId="0" fontId="1" fillId="0" borderId="0" xfId="0" quotePrefix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Continuous" vertical="center"/>
    </xf>
    <xf numFmtId="0" fontId="1" fillId="0" borderId="3" xfId="0" applyFont="1" applyBorder="1" applyAlignment="1" applyProtection="1">
      <alignment horizontal="centerContinuous" vertical="center"/>
    </xf>
    <xf numFmtId="0" fontId="1" fillId="0" borderId="21" xfId="0" applyFont="1" applyBorder="1" applyAlignment="1" applyProtection="1">
      <alignment horizontal="centerContinuous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</xf>
    <xf numFmtId="164" fontId="1" fillId="0" borderId="11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Protection="1"/>
    <xf numFmtId="37" fontId="1" fillId="0" borderId="0" xfId="0" applyNumberFormat="1" applyFont="1" applyProtection="1"/>
    <xf numFmtId="37" fontId="0" fillId="0" borderId="11" xfId="0" applyNumberFormat="1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37" fontId="1" fillId="0" borderId="13" xfId="0" applyNumberFormat="1" applyFont="1" applyBorder="1" applyAlignment="1" applyProtection="1">
      <alignment vertical="center"/>
    </xf>
    <xf numFmtId="37" fontId="1" fillId="0" borderId="11" xfId="0" applyNumberFormat="1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37" fontId="0" fillId="0" borderId="0" xfId="0" applyNumberFormat="1" applyFont="1" applyBorder="1" applyAlignment="1" applyProtection="1">
      <alignment vertical="center"/>
    </xf>
    <xf numFmtId="37" fontId="0" fillId="0" borderId="13" xfId="0" applyNumberFormat="1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9" xfId="0" applyBorder="1" applyAlignment="1" applyProtection="1">
      <alignment horizontal="left" vertical="center"/>
    </xf>
    <xf numFmtId="0" fontId="9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7" fontId="1" fillId="0" borderId="13" xfId="0" applyNumberFormat="1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0" fontId="1" fillId="0" borderId="0" xfId="0" applyFont="1"/>
    <xf numFmtId="37" fontId="1" fillId="0" borderId="0" xfId="0" applyNumberFormat="1" applyFont="1"/>
    <xf numFmtId="0" fontId="3" fillId="0" borderId="13" xfId="0" applyFont="1" applyBorder="1" applyAlignment="1" applyProtection="1">
      <alignment horizontal="right"/>
    </xf>
    <xf numFmtId="0" fontId="3" fillId="0" borderId="2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E50A-0EC4-4753-AB5A-95C9E0B72EB5}">
  <sheetPr transitionEvaluation="1">
    <pageSetUpPr fitToPage="1"/>
  </sheetPr>
  <dimension ref="A6:IV82"/>
  <sheetViews>
    <sheetView showGridLines="0" tabSelected="1" defaultGridColor="0" colorId="22" zoomScaleNormal="100" workbookViewId="0"/>
  </sheetViews>
  <sheetFormatPr defaultColWidth="9.625" defaultRowHeight="14.25"/>
  <cols>
    <col min="1" max="1" width="7.375" customWidth="1"/>
    <col min="2" max="2" width="12.5" customWidth="1"/>
    <col min="3" max="3" width="17.375" customWidth="1"/>
    <col min="4" max="4" width="12.25" customWidth="1"/>
    <col min="5" max="5" width="11.625" customWidth="1"/>
    <col min="6" max="6" width="14.125" customWidth="1"/>
    <col min="7" max="7" width="12.5" customWidth="1"/>
    <col min="8" max="8" width="9.625" customWidth="1"/>
    <col min="10" max="10" width="14.25" customWidth="1"/>
    <col min="11" max="11" width="18.5" customWidth="1"/>
    <col min="12" max="12" width="12.375" customWidth="1"/>
    <col min="13" max="13" width="11.875" customWidth="1"/>
    <col min="14" max="15" width="13.25" customWidth="1"/>
    <col min="16" max="16" width="10" customWidth="1"/>
    <col min="17" max="17" width="9.625" customWidth="1"/>
    <col min="18" max="18" width="12" customWidth="1"/>
    <col min="19" max="19" width="10.125" customWidth="1"/>
    <col min="20" max="20" width="9.625" style="67"/>
  </cols>
  <sheetData>
    <row r="6" spans="1:256" ht="30" customHeight="1">
      <c r="A6" s="2" t="s">
        <v>157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64"/>
    </row>
    <row r="7" spans="1:256" ht="22.9" customHeight="1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64"/>
    </row>
    <row r="8" spans="1:256" ht="22.9" customHeight="1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4"/>
    </row>
    <row r="9" spans="1:256" ht="54.9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64"/>
    </row>
    <row r="10" spans="1:256" ht="26.1" customHeight="1">
      <c r="A10" s="6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76" t="s">
        <v>36</v>
      </c>
      <c r="R10" s="176"/>
      <c r="S10" s="176"/>
      <c r="T10" s="64"/>
    </row>
    <row r="11" spans="1:256" ht="26.1" customHeight="1">
      <c r="A11" s="5"/>
      <c r="B11" s="6" t="s">
        <v>3</v>
      </c>
      <c r="C11" s="6"/>
      <c r="D11" s="6"/>
      <c r="E11" s="6"/>
      <c r="F11" s="6"/>
      <c r="G11" s="6"/>
      <c r="H11" s="6"/>
      <c r="I11" s="7"/>
      <c r="J11" s="177" t="s">
        <v>4</v>
      </c>
      <c r="K11" s="178"/>
      <c r="L11" s="178"/>
      <c r="M11" s="178"/>
      <c r="N11" s="178"/>
      <c r="O11" s="178"/>
      <c r="P11" s="178"/>
      <c r="Q11" s="179"/>
      <c r="R11" s="69"/>
      <c r="S11" s="8"/>
      <c r="T11" s="64"/>
    </row>
    <row r="12" spans="1:256" ht="26.1" customHeight="1">
      <c r="A12" s="9"/>
      <c r="B12" s="10"/>
      <c r="C12" s="50" t="s">
        <v>5</v>
      </c>
      <c r="D12" s="50" t="s">
        <v>5</v>
      </c>
      <c r="E12" s="50" t="s">
        <v>6</v>
      </c>
      <c r="F12" s="11"/>
      <c r="G12" s="11"/>
      <c r="H12" s="11"/>
      <c r="I12" s="12"/>
      <c r="J12" s="11"/>
      <c r="K12" s="50" t="s">
        <v>5</v>
      </c>
      <c r="L12" s="50" t="s">
        <v>5</v>
      </c>
      <c r="M12" s="50" t="s">
        <v>6</v>
      </c>
      <c r="N12" s="11"/>
      <c r="O12" s="11"/>
      <c r="P12" s="11"/>
      <c r="Q12" s="12"/>
      <c r="R12" s="73" t="s">
        <v>110</v>
      </c>
      <c r="S12" s="11"/>
      <c r="T12" s="64"/>
    </row>
    <row r="13" spans="1:256" ht="26.1" customHeight="1">
      <c r="A13" s="51" t="s">
        <v>7</v>
      </c>
      <c r="B13" s="52" t="s">
        <v>8</v>
      </c>
      <c r="C13" s="53" t="s">
        <v>14</v>
      </c>
      <c r="D13" s="53" t="s">
        <v>9</v>
      </c>
      <c r="E13" s="53" t="s">
        <v>10</v>
      </c>
      <c r="F13" s="53" t="s">
        <v>11</v>
      </c>
      <c r="G13" s="13" t="s">
        <v>10</v>
      </c>
      <c r="H13" s="53" t="s">
        <v>12</v>
      </c>
      <c r="I13" s="54" t="s">
        <v>13</v>
      </c>
      <c r="J13" s="53" t="s">
        <v>8</v>
      </c>
      <c r="K13" s="53" t="s">
        <v>14</v>
      </c>
      <c r="L13" s="53" t="s">
        <v>9</v>
      </c>
      <c r="M13" s="53" t="s">
        <v>10</v>
      </c>
      <c r="N13" s="53" t="s">
        <v>11</v>
      </c>
      <c r="O13" s="53" t="s">
        <v>10</v>
      </c>
      <c r="P13" s="53" t="s">
        <v>12</v>
      </c>
      <c r="Q13" s="54" t="s">
        <v>13</v>
      </c>
      <c r="R13" s="70"/>
      <c r="S13" s="55" t="s">
        <v>13</v>
      </c>
      <c r="T13" s="64"/>
    </row>
    <row r="14" spans="1:256" ht="26.1" customHeight="1">
      <c r="A14" s="14"/>
      <c r="B14" s="15"/>
      <c r="C14" s="56" t="s">
        <v>17</v>
      </c>
      <c r="D14" s="56" t="s">
        <v>16</v>
      </c>
      <c r="E14" s="56" t="s">
        <v>16</v>
      </c>
      <c r="F14" s="56" t="s">
        <v>15</v>
      </c>
      <c r="G14" s="17" t="s">
        <v>15</v>
      </c>
      <c r="H14" s="56" t="s">
        <v>6</v>
      </c>
      <c r="I14" s="18"/>
      <c r="J14" s="16"/>
      <c r="K14" s="56" t="s">
        <v>17</v>
      </c>
      <c r="L14" s="56" t="s">
        <v>16</v>
      </c>
      <c r="M14" s="56" t="s">
        <v>16</v>
      </c>
      <c r="N14" s="56" t="s">
        <v>15</v>
      </c>
      <c r="O14" s="56" t="s">
        <v>15</v>
      </c>
      <c r="P14" s="16"/>
      <c r="Q14" s="18"/>
      <c r="R14" s="71"/>
      <c r="S14" s="16"/>
      <c r="T14" s="65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ht="24.95" customHeight="1">
      <c r="A15" s="20" t="s">
        <v>18</v>
      </c>
      <c r="B15" s="88">
        <v>2263</v>
      </c>
      <c r="C15" s="89"/>
      <c r="D15" s="89">
        <v>6217</v>
      </c>
      <c r="E15" s="89">
        <v>6051</v>
      </c>
      <c r="F15" s="89">
        <v>7950</v>
      </c>
      <c r="G15" s="89">
        <v>2054</v>
      </c>
      <c r="H15" s="89">
        <v>5010</v>
      </c>
      <c r="I15" s="90">
        <v>29545</v>
      </c>
      <c r="J15" s="89">
        <v>2184</v>
      </c>
      <c r="K15" s="89">
        <v>2120</v>
      </c>
      <c r="L15" s="89">
        <v>5872</v>
      </c>
      <c r="M15" s="89">
        <v>4760</v>
      </c>
      <c r="N15" s="89">
        <v>2226</v>
      </c>
      <c r="O15" s="89"/>
      <c r="P15" s="89">
        <v>4384</v>
      </c>
      <c r="Q15" s="90">
        <v>21546</v>
      </c>
      <c r="R15" s="91"/>
      <c r="S15" s="89">
        <v>51091</v>
      </c>
      <c r="T15" s="66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ht="24.95" customHeight="1">
      <c r="A16" s="20" t="s">
        <v>19</v>
      </c>
      <c r="B16" s="82">
        <v>2397</v>
      </c>
      <c r="C16" s="92"/>
      <c r="D16" s="92">
        <v>6484</v>
      </c>
      <c r="E16" s="92">
        <v>5361</v>
      </c>
      <c r="F16" s="92">
        <v>7663</v>
      </c>
      <c r="G16" s="92">
        <v>1786</v>
      </c>
      <c r="H16" s="92">
        <v>4779</v>
      </c>
      <c r="I16" s="85">
        <v>28470</v>
      </c>
      <c r="J16" s="92">
        <v>2155</v>
      </c>
      <c r="K16" s="92">
        <v>2195</v>
      </c>
      <c r="L16" s="92">
        <v>5868</v>
      </c>
      <c r="M16" s="92">
        <v>4835</v>
      </c>
      <c r="N16" s="92">
        <v>2051</v>
      </c>
      <c r="O16" s="92"/>
      <c r="P16" s="92">
        <v>3727</v>
      </c>
      <c r="Q16" s="85">
        <v>20831</v>
      </c>
      <c r="R16" s="93"/>
      <c r="S16" s="92">
        <v>49301</v>
      </c>
      <c r="T16" s="66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1:256" ht="24.95" customHeight="1">
      <c r="A17" s="20" t="s">
        <v>20</v>
      </c>
      <c r="B17" s="82">
        <v>2131</v>
      </c>
      <c r="C17" s="92"/>
      <c r="D17" s="92">
        <v>4869</v>
      </c>
      <c r="E17" s="92">
        <v>5662</v>
      </c>
      <c r="F17" s="92">
        <v>6768</v>
      </c>
      <c r="G17" s="92">
        <v>1567</v>
      </c>
      <c r="H17" s="92">
        <v>4034</v>
      </c>
      <c r="I17" s="85">
        <v>25031</v>
      </c>
      <c r="J17" s="92">
        <v>1968</v>
      </c>
      <c r="K17" s="92">
        <v>1159</v>
      </c>
      <c r="L17" s="92">
        <v>5908</v>
      </c>
      <c r="M17" s="92">
        <v>4901</v>
      </c>
      <c r="N17" s="92">
        <v>1627</v>
      </c>
      <c r="O17" s="92"/>
      <c r="P17" s="92">
        <v>3351</v>
      </c>
      <c r="Q17" s="85">
        <v>18914</v>
      </c>
      <c r="R17" s="93"/>
      <c r="S17" s="92">
        <v>43945</v>
      </c>
      <c r="T17" s="66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18" spans="1:256" ht="24.95" customHeight="1">
      <c r="A18" s="20" t="s">
        <v>21</v>
      </c>
      <c r="B18" s="82">
        <v>2070</v>
      </c>
      <c r="C18" s="92"/>
      <c r="D18" s="92">
        <v>4571</v>
      </c>
      <c r="E18" s="92">
        <v>5647</v>
      </c>
      <c r="F18" s="92">
        <v>6107</v>
      </c>
      <c r="G18" s="92">
        <v>1706</v>
      </c>
      <c r="H18" s="92">
        <v>4051</v>
      </c>
      <c r="I18" s="85">
        <v>24152</v>
      </c>
      <c r="J18" s="92">
        <v>1929</v>
      </c>
      <c r="K18" s="92">
        <v>1249</v>
      </c>
      <c r="L18" s="92">
        <v>5889</v>
      </c>
      <c r="M18" s="92">
        <v>4644</v>
      </c>
      <c r="N18" s="92">
        <v>1595</v>
      </c>
      <c r="O18" s="92"/>
      <c r="P18" s="92">
        <v>3131</v>
      </c>
      <c r="Q18" s="85">
        <v>18437</v>
      </c>
      <c r="R18" s="93"/>
      <c r="S18" s="92">
        <v>42589</v>
      </c>
      <c r="T18" s="66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ht="24.95" customHeight="1">
      <c r="A19" s="20" t="s">
        <v>22</v>
      </c>
      <c r="B19" s="82">
        <v>2207</v>
      </c>
      <c r="C19" s="92"/>
      <c r="D19" s="92">
        <v>4666</v>
      </c>
      <c r="E19" s="92">
        <v>5618</v>
      </c>
      <c r="F19" s="92">
        <v>6669</v>
      </c>
      <c r="G19" s="92">
        <v>1602</v>
      </c>
      <c r="H19" s="92">
        <v>4274</v>
      </c>
      <c r="I19" s="85">
        <v>25036</v>
      </c>
      <c r="J19" s="92">
        <v>2113</v>
      </c>
      <c r="K19" s="92">
        <v>1231</v>
      </c>
      <c r="L19" s="92">
        <v>6465</v>
      </c>
      <c r="M19" s="92">
        <v>4699</v>
      </c>
      <c r="N19" s="92">
        <v>1776</v>
      </c>
      <c r="O19" s="92"/>
      <c r="P19" s="92">
        <v>3057</v>
      </c>
      <c r="Q19" s="85">
        <v>19341</v>
      </c>
      <c r="R19" s="93"/>
      <c r="S19" s="92">
        <v>44377</v>
      </c>
      <c r="T19" s="66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ht="24.95" customHeight="1">
      <c r="A20" s="20" t="s">
        <v>23</v>
      </c>
      <c r="B20" s="82">
        <v>2141</v>
      </c>
      <c r="C20" s="92"/>
      <c r="D20" s="92">
        <v>4741</v>
      </c>
      <c r="E20" s="92">
        <v>5199</v>
      </c>
      <c r="F20" s="92">
        <v>6664</v>
      </c>
      <c r="G20" s="92">
        <v>1545</v>
      </c>
      <c r="H20" s="92">
        <v>4202</v>
      </c>
      <c r="I20" s="85">
        <v>24492</v>
      </c>
      <c r="J20" s="92">
        <v>2025</v>
      </c>
      <c r="K20" s="92">
        <v>1125</v>
      </c>
      <c r="L20" s="92">
        <v>6689</v>
      </c>
      <c r="M20" s="92">
        <v>4707</v>
      </c>
      <c r="N20" s="92">
        <v>1696</v>
      </c>
      <c r="O20" s="92"/>
      <c r="P20" s="92">
        <v>3091</v>
      </c>
      <c r="Q20" s="85">
        <v>19333</v>
      </c>
      <c r="R20" s="93"/>
      <c r="S20" s="92">
        <v>43825</v>
      </c>
      <c r="T20" s="66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1" spans="1:256" ht="24.95" customHeight="1">
      <c r="A21" s="20" t="s">
        <v>24</v>
      </c>
      <c r="B21" s="82">
        <v>2156</v>
      </c>
      <c r="C21" s="92"/>
      <c r="D21" s="92">
        <v>5233</v>
      </c>
      <c r="E21" s="92">
        <v>5514</v>
      </c>
      <c r="F21" s="92">
        <v>6901</v>
      </c>
      <c r="G21" s="92">
        <v>1736</v>
      </c>
      <c r="H21" s="92">
        <v>4649</v>
      </c>
      <c r="I21" s="85">
        <v>26189</v>
      </c>
      <c r="J21" s="92">
        <v>2146</v>
      </c>
      <c r="K21" s="92">
        <v>1151</v>
      </c>
      <c r="L21" s="92">
        <v>6483</v>
      </c>
      <c r="M21" s="92">
        <v>4873</v>
      </c>
      <c r="N21" s="92">
        <v>1731</v>
      </c>
      <c r="O21" s="92"/>
      <c r="P21" s="92">
        <v>3514</v>
      </c>
      <c r="Q21" s="85">
        <v>19898</v>
      </c>
      <c r="R21" s="93"/>
      <c r="S21" s="92">
        <v>46087</v>
      </c>
      <c r="T21" s="66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</row>
    <row r="22" spans="1:256" ht="24.95" customHeight="1">
      <c r="A22" s="20" t="s">
        <v>25</v>
      </c>
      <c r="B22" s="82">
        <v>2507</v>
      </c>
      <c r="C22" s="92"/>
      <c r="D22" s="92">
        <v>5363</v>
      </c>
      <c r="E22" s="92">
        <v>5700</v>
      </c>
      <c r="F22" s="92">
        <v>6983</v>
      </c>
      <c r="G22" s="92">
        <v>1810</v>
      </c>
      <c r="H22" s="92">
        <v>4283</v>
      </c>
      <c r="I22" s="85">
        <v>26646</v>
      </c>
      <c r="J22" s="92">
        <v>2127</v>
      </c>
      <c r="K22" s="92">
        <v>1412</v>
      </c>
      <c r="L22" s="92">
        <v>6781</v>
      </c>
      <c r="M22" s="92">
        <v>4481</v>
      </c>
      <c r="N22" s="92">
        <v>1447</v>
      </c>
      <c r="O22" s="92"/>
      <c r="P22" s="92">
        <v>3496</v>
      </c>
      <c r="Q22" s="85">
        <v>19744</v>
      </c>
      <c r="R22" s="93"/>
      <c r="S22" s="92">
        <v>46390</v>
      </c>
      <c r="T22" s="66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</row>
    <row r="23" spans="1:256" ht="24.95" customHeight="1">
      <c r="A23" s="20" t="s">
        <v>26</v>
      </c>
      <c r="B23" s="82">
        <v>2826</v>
      </c>
      <c r="C23" s="92"/>
      <c r="D23" s="92">
        <v>5291</v>
      </c>
      <c r="E23" s="92">
        <v>5765</v>
      </c>
      <c r="F23" s="92">
        <v>7283</v>
      </c>
      <c r="G23" s="92">
        <v>1854</v>
      </c>
      <c r="H23" s="92">
        <v>4616</v>
      </c>
      <c r="I23" s="85">
        <v>27635</v>
      </c>
      <c r="J23" s="92">
        <v>2299</v>
      </c>
      <c r="K23" s="92">
        <v>1199</v>
      </c>
      <c r="L23" s="92">
        <v>6446</v>
      </c>
      <c r="M23" s="92">
        <v>4443</v>
      </c>
      <c r="N23" s="92">
        <v>1558</v>
      </c>
      <c r="O23" s="92"/>
      <c r="P23" s="92">
        <v>3507</v>
      </c>
      <c r="Q23" s="85">
        <v>19452</v>
      </c>
      <c r="R23" s="93"/>
      <c r="S23" s="92">
        <v>47087</v>
      </c>
      <c r="T23" s="66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</row>
    <row r="24" spans="1:256" ht="24.95" customHeight="1">
      <c r="A24" s="20" t="s">
        <v>27</v>
      </c>
      <c r="B24" s="82">
        <v>2696</v>
      </c>
      <c r="C24" s="92"/>
      <c r="D24" s="92">
        <v>4862</v>
      </c>
      <c r="E24" s="92">
        <v>5310</v>
      </c>
      <c r="F24" s="92">
        <v>6950</v>
      </c>
      <c r="G24" s="92">
        <v>1710</v>
      </c>
      <c r="H24" s="92">
        <v>4529</v>
      </c>
      <c r="I24" s="85">
        <v>26057</v>
      </c>
      <c r="J24" s="92">
        <v>2307</v>
      </c>
      <c r="K24" s="92">
        <v>1328</v>
      </c>
      <c r="L24" s="92">
        <v>6378</v>
      </c>
      <c r="M24" s="92">
        <v>4427</v>
      </c>
      <c r="N24" s="92">
        <v>1516</v>
      </c>
      <c r="O24" s="92"/>
      <c r="P24" s="92">
        <v>3569</v>
      </c>
      <c r="Q24" s="85">
        <v>19525</v>
      </c>
      <c r="R24" s="93"/>
      <c r="S24" s="92">
        <v>45582</v>
      </c>
      <c r="T24" s="66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ht="24.95" customHeight="1">
      <c r="A25" s="20" t="s">
        <v>28</v>
      </c>
      <c r="B25" s="82">
        <v>2707</v>
      </c>
      <c r="C25" s="92"/>
      <c r="D25" s="92">
        <v>4811</v>
      </c>
      <c r="E25" s="92">
        <v>5082</v>
      </c>
      <c r="F25" s="92">
        <v>6972</v>
      </c>
      <c r="G25" s="92">
        <v>1880</v>
      </c>
      <c r="H25" s="92">
        <v>4334</v>
      </c>
      <c r="I25" s="85">
        <v>25786</v>
      </c>
      <c r="J25" s="92">
        <v>2252</v>
      </c>
      <c r="K25" s="92">
        <v>1099</v>
      </c>
      <c r="L25" s="92">
        <v>6660</v>
      </c>
      <c r="M25" s="92">
        <v>3983</v>
      </c>
      <c r="N25" s="92">
        <v>1427</v>
      </c>
      <c r="O25" s="92"/>
      <c r="P25" s="92">
        <v>3392</v>
      </c>
      <c r="Q25" s="85">
        <v>18813</v>
      </c>
      <c r="R25" s="93"/>
      <c r="S25" s="92">
        <v>44599</v>
      </c>
      <c r="T25" s="66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ht="24.95" customHeight="1">
      <c r="A26" s="20" t="s">
        <v>29</v>
      </c>
      <c r="B26" s="82">
        <v>2559</v>
      </c>
      <c r="C26" s="92"/>
      <c r="D26" s="92">
        <v>4463</v>
      </c>
      <c r="E26" s="92">
        <v>4902</v>
      </c>
      <c r="F26" s="92">
        <v>6359</v>
      </c>
      <c r="G26" s="92">
        <v>1655</v>
      </c>
      <c r="H26" s="92">
        <v>4455</v>
      </c>
      <c r="I26" s="85">
        <v>24393</v>
      </c>
      <c r="J26" s="92">
        <v>1931</v>
      </c>
      <c r="K26" s="92">
        <v>1253</v>
      </c>
      <c r="L26" s="92">
        <v>5834</v>
      </c>
      <c r="M26" s="92">
        <v>3545</v>
      </c>
      <c r="N26" s="92">
        <v>1288</v>
      </c>
      <c r="O26" s="92"/>
      <c r="P26" s="92">
        <v>3264</v>
      </c>
      <c r="Q26" s="85">
        <v>17115</v>
      </c>
      <c r="R26" s="93"/>
      <c r="S26" s="92">
        <v>41508</v>
      </c>
      <c r="T26" s="66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ht="24.95" customHeight="1">
      <c r="A27" s="20" t="s">
        <v>30</v>
      </c>
      <c r="B27" s="82">
        <v>2470</v>
      </c>
      <c r="C27" s="82"/>
      <c r="D27" s="82">
        <v>4122</v>
      </c>
      <c r="E27" s="82">
        <v>4383</v>
      </c>
      <c r="F27" s="82">
        <v>6253</v>
      </c>
      <c r="G27" s="82">
        <v>1604</v>
      </c>
      <c r="H27" s="82">
        <v>3960</v>
      </c>
      <c r="I27" s="83">
        <v>22792</v>
      </c>
      <c r="J27" s="82">
        <v>1853</v>
      </c>
      <c r="K27" s="82">
        <v>1159</v>
      </c>
      <c r="L27" s="82">
        <v>5733</v>
      </c>
      <c r="M27" s="82">
        <v>3230</v>
      </c>
      <c r="N27" s="82">
        <v>1110</v>
      </c>
      <c r="O27" s="82"/>
      <c r="P27" s="82">
        <v>3373</v>
      </c>
      <c r="Q27" s="83">
        <v>16458</v>
      </c>
      <c r="R27" s="93"/>
      <c r="S27" s="92">
        <v>39250</v>
      </c>
      <c r="T27" s="66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1:256" ht="24.95" customHeight="1">
      <c r="A28" s="20" t="s">
        <v>31</v>
      </c>
      <c r="B28" s="82">
        <v>2574</v>
      </c>
      <c r="C28" s="82"/>
      <c r="D28" s="82">
        <v>4747</v>
      </c>
      <c r="E28" s="82">
        <v>4243</v>
      </c>
      <c r="F28" s="82">
        <v>6390</v>
      </c>
      <c r="G28" s="82">
        <v>1676</v>
      </c>
      <c r="H28" s="82">
        <v>3696</v>
      </c>
      <c r="I28" s="83">
        <v>23326</v>
      </c>
      <c r="J28" s="82">
        <v>1971</v>
      </c>
      <c r="K28" s="82">
        <v>1039</v>
      </c>
      <c r="L28" s="82">
        <v>5601</v>
      </c>
      <c r="M28" s="82">
        <v>3272</v>
      </c>
      <c r="N28" s="82">
        <v>1283</v>
      </c>
      <c r="O28" s="82"/>
      <c r="P28" s="82">
        <v>3658</v>
      </c>
      <c r="Q28" s="83">
        <v>16824</v>
      </c>
      <c r="R28" s="93"/>
      <c r="S28" s="92">
        <v>40150</v>
      </c>
      <c r="T28" s="66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1:256" ht="24.95" customHeight="1">
      <c r="A29" s="20" t="s">
        <v>32</v>
      </c>
      <c r="B29" s="82">
        <v>2550</v>
      </c>
      <c r="C29" s="82"/>
      <c r="D29" s="82">
        <v>5194</v>
      </c>
      <c r="E29" s="82">
        <v>4179</v>
      </c>
      <c r="F29" s="82">
        <v>6104</v>
      </c>
      <c r="G29" s="82">
        <v>1571</v>
      </c>
      <c r="H29" s="82">
        <v>4116</v>
      </c>
      <c r="I29" s="83">
        <v>23714</v>
      </c>
      <c r="J29" s="82">
        <v>2136</v>
      </c>
      <c r="K29" s="82">
        <v>1971</v>
      </c>
      <c r="L29" s="82">
        <v>4889</v>
      </c>
      <c r="M29" s="82">
        <v>3654</v>
      </c>
      <c r="N29" s="82">
        <v>1272</v>
      </c>
      <c r="O29" s="82"/>
      <c r="P29" s="82">
        <v>3080</v>
      </c>
      <c r="Q29" s="83">
        <v>17002</v>
      </c>
      <c r="R29" s="93"/>
      <c r="S29" s="92">
        <v>40716</v>
      </c>
      <c r="T29" s="66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1:256" ht="24.95" customHeight="1">
      <c r="A30" s="20" t="s">
        <v>33</v>
      </c>
      <c r="B30" s="82">
        <v>2675</v>
      </c>
      <c r="C30" s="82"/>
      <c r="D30" s="82">
        <v>5205</v>
      </c>
      <c r="E30" s="82">
        <v>4742</v>
      </c>
      <c r="F30" s="82">
        <v>5699</v>
      </c>
      <c r="G30" s="82">
        <v>1702</v>
      </c>
      <c r="H30" s="82">
        <v>3955</v>
      </c>
      <c r="I30" s="83">
        <v>23978</v>
      </c>
      <c r="J30" s="82">
        <v>2154</v>
      </c>
      <c r="K30" s="82">
        <v>1290</v>
      </c>
      <c r="L30" s="82">
        <v>5872</v>
      </c>
      <c r="M30" s="82">
        <v>3754</v>
      </c>
      <c r="N30" s="82">
        <v>1441</v>
      </c>
      <c r="O30" s="82"/>
      <c r="P30" s="82">
        <v>3328</v>
      </c>
      <c r="Q30" s="83">
        <v>17839</v>
      </c>
      <c r="R30" s="93"/>
      <c r="S30" s="92">
        <v>41817</v>
      </c>
      <c r="T30" s="66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</row>
    <row r="31" spans="1:256" ht="24.95" customHeight="1">
      <c r="A31" s="52">
        <v>1996</v>
      </c>
      <c r="B31" s="81">
        <v>2924</v>
      </c>
      <c r="C31" s="81"/>
      <c r="D31" s="81">
        <v>5251</v>
      </c>
      <c r="E31" s="81">
        <v>4184</v>
      </c>
      <c r="F31" s="81">
        <v>5973</v>
      </c>
      <c r="G31" s="81">
        <v>1553</v>
      </c>
      <c r="H31" s="81">
        <v>4396</v>
      </c>
      <c r="I31" s="95">
        <v>24281</v>
      </c>
      <c r="J31" s="94">
        <v>2321</v>
      </c>
      <c r="K31" s="81">
        <v>1538</v>
      </c>
      <c r="L31" s="81">
        <v>5528</v>
      </c>
      <c r="M31" s="81">
        <v>3652</v>
      </c>
      <c r="N31" s="81">
        <v>1208</v>
      </c>
      <c r="O31" s="81"/>
      <c r="P31" s="81">
        <v>3052</v>
      </c>
      <c r="Q31" s="95">
        <v>17299</v>
      </c>
      <c r="R31" s="96">
        <v>485</v>
      </c>
      <c r="S31" s="94">
        <v>42065</v>
      </c>
      <c r="T31" s="66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</row>
    <row r="32" spans="1:256" ht="24.95" customHeight="1">
      <c r="A32" s="20">
        <v>1997</v>
      </c>
      <c r="B32" s="81">
        <v>3040</v>
      </c>
      <c r="C32" s="81"/>
      <c r="D32" s="82">
        <v>5394</v>
      </c>
      <c r="E32" s="82">
        <v>4284</v>
      </c>
      <c r="F32" s="82">
        <v>5920</v>
      </c>
      <c r="G32" s="82">
        <v>1723</v>
      </c>
      <c r="H32" s="82">
        <v>4450</v>
      </c>
      <c r="I32" s="83">
        <v>24811</v>
      </c>
      <c r="J32" s="84">
        <v>2292</v>
      </c>
      <c r="K32" s="82">
        <v>1296</v>
      </c>
      <c r="L32" s="82">
        <v>5420</v>
      </c>
      <c r="M32" s="82">
        <v>3523</v>
      </c>
      <c r="N32" s="82">
        <v>1163</v>
      </c>
      <c r="O32" s="82"/>
      <c r="P32" s="82">
        <v>3064</v>
      </c>
      <c r="Q32" s="85">
        <v>16758</v>
      </c>
      <c r="R32" s="93">
        <v>444</v>
      </c>
      <c r="S32" s="92">
        <v>42013</v>
      </c>
      <c r="T32" s="66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</row>
    <row r="33" spans="1:256" ht="24.95" customHeight="1">
      <c r="A33" s="20">
        <v>1998</v>
      </c>
      <c r="B33" s="82">
        <v>3105</v>
      </c>
      <c r="C33" s="82"/>
      <c r="D33" s="82">
        <v>5378</v>
      </c>
      <c r="E33" s="82">
        <v>4216</v>
      </c>
      <c r="F33" s="82">
        <v>5840</v>
      </c>
      <c r="G33" s="82">
        <v>1753</v>
      </c>
      <c r="H33" s="82">
        <v>4459</v>
      </c>
      <c r="I33" s="83">
        <v>24751</v>
      </c>
      <c r="J33" s="84">
        <v>2283</v>
      </c>
      <c r="K33" s="82">
        <v>1282</v>
      </c>
      <c r="L33" s="82">
        <v>5285</v>
      </c>
      <c r="M33" s="82">
        <v>3335</v>
      </c>
      <c r="N33" s="82">
        <v>1037</v>
      </c>
      <c r="O33" s="82"/>
      <c r="P33" s="82">
        <v>2921</v>
      </c>
      <c r="Q33" s="85">
        <v>16143</v>
      </c>
      <c r="R33" s="93">
        <v>607</v>
      </c>
      <c r="S33" s="92">
        <v>41501</v>
      </c>
      <c r="T33" s="66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</row>
    <row r="34" spans="1:256" ht="24.95" customHeight="1">
      <c r="A34" s="20">
        <v>1999</v>
      </c>
      <c r="B34" s="82">
        <v>3244</v>
      </c>
      <c r="C34" s="82"/>
      <c r="D34" s="82">
        <v>5294</v>
      </c>
      <c r="E34" s="82">
        <v>4279</v>
      </c>
      <c r="F34" s="82">
        <v>5833</v>
      </c>
      <c r="G34" s="82">
        <v>1762</v>
      </c>
      <c r="H34" s="82">
        <v>4773</v>
      </c>
      <c r="I34" s="83">
        <v>25185</v>
      </c>
      <c r="J34" s="84">
        <v>2353</v>
      </c>
      <c r="K34" s="82">
        <v>1362</v>
      </c>
      <c r="L34" s="82">
        <v>5065</v>
      </c>
      <c r="M34" s="82">
        <v>3201</v>
      </c>
      <c r="N34" s="82">
        <v>1031</v>
      </c>
      <c r="O34" s="82"/>
      <c r="P34" s="82">
        <v>2958</v>
      </c>
      <c r="Q34" s="85">
        <v>15970</v>
      </c>
      <c r="R34" s="93">
        <v>562</v>
      </c>
      <c r="S34" s="92">
        <v>41717</v>
      </c>
      <c r="T34" s="66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</row>
    <row r="35" spans="1:256" ht="24.95" customHeight="1">
      <c r="A35" s="20">
        <v>2000</v>
      </c>
      <c r="B35" s="82">
        <v>3254</v>
      </c>
      <c r="C35" s="82"/>
      <c r="D35" s="82">
        <v>4917</v>
      </c>
      <c r="E35" s="82">
        <v>4090</v>
      </c>
      <c r="F35" s="82">
        <v>5501</v>
      </c>
      <c r="G35" s="82">
        <v>1808</v>
      </c>
      <c r="H35" s="82">
        <v>4414</v>
      </c>
      <c r="I35" s="83">
        <v>23984</v>
      </c>
      <c r="J35" s="84">
        <v>2419</v>
      </c>
      <c r="K35" s="82">
        <v>1364</v>
      </c>
      <c r="L35" s="82">
        <v>4948</v>
      </c>
      <c r="M35" s="82">
        <v>3211</v>
      </c>
      <c r="N35" s="82">
        <v>1001</v>
      </c>
      <c r="O35" s="82"/>
      <c r="P35" s="82">
        <v>2912</v>
      </c>
      <c r="Q35" s="85">
        <v>15855</v>
      </c>
      <c r="R35" s="93">
        <v>2106</v>
      </c>
      <c r="S35" s="92">
        <v>41945</v>
      </c>
      <c r="T35" s="66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</row>
    <row r="36" spans="1:256" ht="24.95" customHeight="1">
      <c r="A36" s="20">
        <v>2001</v>
      </c>
      <c r="B36" s="82">
        <v>3142</v>
      </c>
      <c r="C36" s="82"/>
      <c r="D36" s="82">
        <v>5013</v>
      </c>
      <c r="E36" s="82">
        <v>4254</v>
      </c>
      <c r="F36" s="82">
        <v>5896</v>
      </c>
      <c r="G36" s="82">
        <v>1818</v>
      </c>
      <c r="H36" s="82">
        <v>4712</v>
      </c>
      <c r="I36" s="83">
        <v>24835</v>
      </c>
      <c r="J36" s="84">
        <v>2523</v>
      </c>
      <c r="K36" s="82">
        <v>1425</v>
      </c>
      <c r="L36" s="82">
        <v>5148</v>
      </c>
      <c r="M36" s="82">
        <v>3355</v>
      </c>
      <c r="N36" s="82">
        <v>1094</v>
      </c>
      <c r="O36" s="82"/>
      <c r="P36" s="82">
        <v>3350</v>
      </c>
      <c r="Q36" s="85">
        <v>16895</v>
      </c>
      <c r="R36" s="93">
        <v>466</v>
      </c>
      <c r="S36" s="92">
        <v>42196</v>
      </c>
      <c r="T36" s="66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</row>
    <row r="37" spans="1:256" ht="24.95" customHeight="1">
      <c r="A37" s="20">
        <v>2002</v>
      </c>
      <c r="B37" s="82">
        <v>3298</v>
      </c>
      <c r="C37" s="82"/>
      <c r="D37" s="82">
        <v>4894</v>
      </c>
      <c r="E37" s="82">
        <v>4467</v>
      </c>
      <c r="F37" s="82">
        <v>6014</v>
      </c>
      <c r="G37" s="82">
        <v>2003</v>
      </c>
      <c r="H37" s="82">
        <v>5059</v>
      </c>
      <c r="I37" s="83">
        <v>25735</v>
      </c>
      <c r="J37" s="84">
        <v>2482</v>
      </c>
      <c r="K37" s="82">
        <v>1506</v>
      </c>
      <c r="L37" s="82">
        <v>5124</v>
      </c>
      <c r="M37" s="82">
        <v>3218</v>
      </c>
      <c r="N37" s="82">
        <v>1151</v>
      </c>
      <c r="O37" s="82"/>
      <c r="P37" s="82">
        <v>3497</v>
      </c>
      <c r="Q37" s="85">
        <v>16978</v>
      </c>
      <c r="R37" s="93">
        <v>292</v>
      </c>
      <c r="S37" s="92">
        <v>43005</v>
      </c>
      <c r="T37" s="66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</row>
    <row r="38" spans="1:256" ht="24.95" customHeight="1">
      <c r="A38" s="20">
        <v>2003</v>
      </c>
      <c r="B38" s="82">
        <v>3144</v>
      </c>
      <c r="C38" s="82"/>
      <c r="D38" s="82">
        <v>5042</v>
      </c>
      <c r="E38" s="82">
        <v>4678</v>
      </c>
      <c r="F38" s="82">
        <v>5793</v>
      </c>
      <c r="G38" s="82">
        <v>1837</v>
      </c>
      <c r="H38" s="82">
        <v>4366</v>
      </c>
      <c r="I38" s="83">
        <v>24860</v>
      </c>
      <c r="J38" s="84">
        <v>2500</v>
      </c>
      <c r="K38" s="82">
        <v>1591</v>
      </c>
      <c r="L38" s="82">
        <v>5067</v>
      </c>
      <c r="M38" s="82">
        <v>3684</v>
      </c>
      <c r="N38" s="82">
        <v>1323</v>
      </c>
      <c r="O38" s="82"/>
      <c r="P38" s="82">
        <v>3528</v>
      </c>
      <c r="Q38" s="85">
        <v>17693</v>
      </c>
      <c r="R38" s="93">
        <v>331</v>
      </c>
      <c r="S38" s="92">
        <v>42884</v>
      </c>
      <c r="T38" s="66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</row>
    <row r="39" spans="1:256" ht="24.95" customHeight="1">
      <c r="A39" s="20">
        <v>2004</v>
      </c>
      <c r="B39" s="82">
        <v>3227</v>
      </c>
      <c r="C39" s="82"/>
      <c r="D39" s="82">
        <v>5167</v>
      </c>
      <c r="E39" s="82">
        <v>5043</v>
      </c>
      <c r="F39" s="82">
        <v>5568</v>
      </c>
      <c r="G39" s="82">
        <v>1787</v>
      </c>
      <c r="H39" s="82">
        <v>4162</v>
      </c>
      <c r="I39" s="83">
        <v>24954</v>
      </c>
      <c r="J39" s="84">
        <v>2602</v>
      </c>
      <c r="K39" s="82">
        <v>1673</v>
      </c>
      <c r="L39" s="82">
        <v>4847</v>
      </c>
      <c r="M39" s="82">
        <v>3573</v>
      </c>
      <c r="N39" s="82">
        <v>1385</v>
      </c>
      <c r="O39" s="82"/>
      <c r="P39" s="82">
        <v>3290</v>
      </c>
      <c r="Q39" s="85">
        <v>17370</v>
      </c>
      <c r="R39" s="93">
        <v>512</v>
      </c>
      <c r="S39" s="92">
        <v>42836</v>
      </c>
      <c r="T39" s="66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</row>
    <row r="40" spans="1:256" ht="24.95" customHeight="1">
      <c r="A40" s="20">
        <v>2005</v>
      </c>
      <c r="B40" s="82">
        <v>3248</v>
      </c>
      <c r="C40" s="82"/>
      <c r="D40" s="82">
        <v>4821</v>
      </c>
      <c r="E40" s="82">
        <v>4483</v>
      </c>
      <c r="F40" s="82">
        <v>5757</v>
      </c>
      <c r="G40" s="82">
        <v>1635</v>
      </c>
      <c r="H40" s="82">
        <v>4443</v>
      </c>
      <c r="I40" s="83">
        <v>24387</v>
      </c>
      <c r="J40" s="84">
        <v>2734</v>
      </c>
      <c r="K40" s="82">
        <v>1735</v>
      </c>
      <c r="L40" s="82">
        <v>5364</v>
      </c>
      <c r="M40" s="82">
        <v>3836</v>
      </c>
      <c r="N40" s="82">
        <v>1426</v>
      </c>
      <c r="O40" s="82"/>
      <c r="P40" s="82">
        <v>3458</v>
      </c>
      <c r="Q40" s="85">
        <v>18553</v>
      </c>
      <c r="R40" s="93">
        <v>570</v>
      </c>
      <c r="S40" s="92">
        <v>43510</v>
      </c>
      <c r="T40" s="66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</row>
    <row r="41" spans="1:256" ht="24.95" customHeight="1">
      <c r="A41" s="20">
        <v>2006</v>
      </c>
      <c r="B41" s="82">
        <v>2887</v>
      </c>
      <c r="C41" s="82"/>
      <c r="D41" s="82">
        <v>4554</v>
      </c>
      <c r="E41" s="82">
        <v>4346</v>
      </c>
      <c r="F41" s="82">
        <v>5675</v>
      </c>
      <c r="G41" s="82">
        <v>1650</v>
      </c>
      <c r="H41" s="82">
        <v>4294</v>
      </c>
      <c r="I41" s="83">
        <v>23406</v>
      </c>
      <c r="J41" s="84">
        <v>2663</v>
      </c>
      <c r="K41" s="82">
        <v>1690</v>
      </c>
      <c r="L41" s="82">
        <v>5447</v>
      </c>
      <c r="M41" s="82">
        <v>3807</v>
      </c>
      <c r="N41" s="82">
        <v>1513</v>
      </c>
      <c r="O41" s="82"/>
      <c r="P41" s="82">
        <v>3622</v>
      </c>
      <c r="Q41" s="85">
        <v>18742</v>
      </c>
      <c r="R41" s="93">
        <v>560</v>
      </c>
      <c r="S41" s="92">
        <v>42708</v>
      </c>
      <c r="T41" s="66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</row>
    <row r="42" spans="1:256" ht="24.95" customHeight="1">
      <c r="A42" s="20">
        <v>2007</v>
      </c>
      <c r="B42" s="82">
        <v>2658</v>
      </c>
      <c r="C42" s="82"/>
      <c r="D42" s="82">
        <v>4674</v>
      </c>
      <c r="E42" s="82">
        <v>4084</v>
      </c>
      <c r="F42" s="82">
        <v>5568</v>
      </c>
      <c r="G42" s="82">
        <v>1459</v>
      </c>
      <c r="H42" s="82">
        <v>4264</v>
      </c>
      <c r="I42" s="83">
        <v>22707</v>
      </c>
      <c r="J42" s="84">
        <v>2608</v>
      </c>
      <c r="K42" s="82">
        <v>1477</v>
      </c>
      <c r="L42" s="82">
        <v>4900</v>
      </c>
      <c r="M42" s="82">
        <v>3499</v>
      </c>
      <c r="N42" s="82">
        <v>1437</v>
      </c>
      <c r="O42" s="82"/>
      <c r="P42" s="82">
        <v>3546</v>
      </c>
      <c r="Q42" s="85">
        <v>17467</v>
      </c>
      <c r="R42" s="93">
        <v>885</v>
      </c>
      <c r="S42" s="92">
        <v>41059</v>
      </c>
      <c r="T42" s="66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spans="1:256" ht="24.95" customHeight="1">
      <c r="A43" s="20">
        <v>2008</v>
      </c>
      <c r="B43" s="82">
        <v>2416</v>
      </c>
      <c r="C43" s="82"/>
      <c r="D43" s="82">
        <v>4358</v>
      </c>
      <c r="E43" s="82">
        <v>3515</v>
      </c>
      <c r="F43" s="82">
        <v>5068</v>
      </c>
      <c r="G43" s="82">
        <v>1423</v>
      </c>
      <c r="H43" s="82">
        <v>4027</v>
      </c>
      <c r="I43" s="83">
        <v>20807</v>
      </c>
      <c r="J43" s="84">
        <v>2259</v>
      </c>
      <c r="K43" s="82">
        <v>1505</v>
      </c>
      <c r="L43" s="82">
        <v>4446</v>
      </c>
      <c r="M43" s="82">
        <v>3105</v>
      </c>
      <c r="N43" s="82">
        <v>1239</v>
      </c>
      <c r="O43" s="82"/>
      <c r="P43" s="82">
        <v>3402</v>
      </c>
      <c r="Q43" s="85">
        <v>15956</v>
      </c>
      <c r="R43" s="85">
        <v>498</v>
      </c>
      <c r="S43" s="92">
        <v>37261</v>
      </c>
      <c r="T43" s="66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ht="24.95" customHeight="1">
      <c r="A44" s="20">
        <v>2009</v>
      </c>
      <c r="B44" s="82">
        <v>2045</v>
      </c>
      <c r="C44" s="82"/>
      <c r="D44" s="82">
        <v>4652</v>
      </c>
      <c r="E44" s="82">
        <v>2957</v>
      </c>
      <c r="F44" s="82">
        <v>4568</v>
      </c>
      <c r="G44" s="82">
        <v>1342</v>
      </c>
      <c r="H44" s="82">
        <v>3626</v>
      </c>
      <c r="I44" s="83">
        <v>19190</v>
      </c>
      <c r="J44" s="84">
        <v>2049</v>
      </c>
      <c r="K44" s="82">
        <v>1321</v>
      </c>
      <c r="L44" s="82">
        <v>4005</v>
      </c>
      <c r="M44" s="82">
        <v>2829</v>
      </c>
      <c r="N44" s="82">
        <v>1158</v>
      </c>
      <c r="O44" s="82"/>
      <c r="P44" s="82">
        <v>3098</v>
      </c>
      <c r="Q44" s="85">
        <v>14460</v>
      </c>
      <c r="R44" s="85">
        <v>233</v>
      </c>
      <c r="S44" s="92">
        <v>33883</v>
      </c>
      <c r="T44" s="66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ht="24.95" customHeight="1">
      <c r="A45" s="20">
        <v>2010</v>
      </c>
      <c r="B45" s="82">
        <v>2113</v>
      </c>
      <c r="C45" s="82"/>
      <c r="D45" s="82">
        <v>3986</v>
      </c>
      <c r="E45" s="82">
        <v>3015</v>
      </c>
      <c r="F45" s="82">
        <v>4171</v>
      </c>
      <c r="G45" s="82">
        <v>1143</v>
      </c>
      <c r="H45" s="82">
        <v>3540</v>
      </c>
      <c r="I45" s="83">
        <v>17968</v>
      </c>
      <c r="J45" s="92">
        <v>2124</v>
      </c>
      <c r="K45" s="82">
        <v>1232</v>
      </c>
      <c r="L45" s="82">
        <v>4294</v>
      </c>
      <c r="M45" s="82">
        <v>2945</v>
      </c>
      <c r="N45" s="82">
        <v>1069</v>
      </c>
      <c r="O45" s="82"/>
      <c r="P45" s="82">
        <v>2978</v>
      </c>
      <c r="Q45" s="85">
        <v>14642</v>
      </c>
      <c r="R45" s="85">
        <v>389</v>
      </c>
      <c r="S45" s="92">
        <v>32999</v>
      </c>
      <c r="T45" s="66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ht="24.95" customHeight="1">
      <c r="A46" s="20">
        <v>2011</v>
      </c>
      <c r="B46" s="82">
        <v>1969</v>
      </c>
      <c r="C46" s="82"/>
      <c r="D46" s="82">
        <v>4050</v>
      </c>
      <c r="E46" s="82">
        <v>2989</v>
      </c>
      <c r="F46" s="82">
        <v>4182</v>
      </c>
      <c r="G46" s="82">
        <v>989</v>
      </c>
      <c r="H46" s="82">
        <v>3454</v>
      </c>
      <c r="I46" s="83">
        <v>17633</v>
      </c>
      <c r="J46" s="92">
        <v>2159</v>
      </c>
      <c r="K46" s="82">
        <v>1277</v>
      </c>
      <c r="L46" s="82">
        <v>4142</v>
      </c>
      <c r="M46" s="82">
        <v>2858</v>
      </c>
      <c r="N46" s="82">
        <v>1137</v>
      </c>
      <c r="O46" s="82"/>
      <c r="P46" s="82">
        <v>2969</v>
      </c>
      <c r="Q46" s="83">
        <v>14542</v>
      </c>
      <c r="R46" s="85">
        <v>304</v>
      </c>
      <c r="S46" s="92">
        <v>32479</v>
      </c>
      <c r="T46" s="66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ht="24.95" customHeight="1">
      <c r="A47" s="20">
        <v>2012</v>
      </c>
      <c r="B47" s="82">
        <v>1835</v>
      </c>
      <c r="C47" s="82"/>
      <c r="D47" s="82">
        <v>4219</v>
      </c>
      <c r="E47" s="82">
        <v>3482</v>
      </c>
      <c r="F47" s="82">
        <v>4220</v>
      </c>
      <c r="G47" s="82">
        <v>958</v>
      </c>
      <c r="H47" s="82">
        <v>3452</v>
      </c>
      <c r="I47" s="83">
        <v>18166</v>
      </c>
      <c r="J47" s="92">
        <v>2150</v>
      </c>
      <c r="K47" s="82">
        <v>1150</v>
      </c>
      <c r="L47" s="82">
        <v>4538</v>
      </c>
      <c r="M47" s="82">
        <v>3065</v>
      </c>
      <c r="N47" s="82"/>
      <c r="O47" s="82">
        <v>1236</v>
      </c>
      <c r="P47" s="82">
        <v>3195</v>
      </c>
      <c r="Q47" s="83">
        <v>15334</v>
      </c>
      <c r="R47" s="85">
        <v>282</v>
      </c>
      <c r="S47" s="92">
        <v>33782</v>
      </c>
      <c r="T47" s="66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ht="24.95" customHeight="1">
      <c r="A48" s="20">
        <v>2013</v>
      </c>
      <c r="B48" s="82">
        <v>1994</v>
      </c>
      <c r="C48" s="82"/>
      <c r="D48" s="82">
        <v>4152</v>
      </c>
      <c r="E48" s="82">
        <v>3258</v>
      </c>
      <c r="F48" s="82">
        <v>3873</v>
      </c>
      <c r="G48" s="82">
        <v>874</v>
      </c>
      <c r="H48" s="82">
        <v>3485</v>
      </c>
      <c r="I48" s="83">
        <v>17636</v>
      </c>
      <c r="J48" s="82">
        <v>2101</v>
      </c>
      <c r="K48" s="82">
        <v>1061</v>
      </c>
      <c r="L48" s="82">
        <v>4605</v>
      </c>
      <c r="M48" s="82">
        <v>2972</v>
      </c>
      <c r="N48" s="82">
        <v>1114</v>
      </c>
      <c r="O48" s="82"/>
      <c r="P48" s="82">
        <v>3249</v>
      </c>
      <c r="Q48" s="83">
        <v>15102</v>
      </c>
      <c r="R48" s="83">
        <v>156</v>
      </c>
      <c r="S48" s="92">
        <v>32894</v>
      </c>
      <c r="T48" s="66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ht="24.95" customHeight="1">
      <c r="A49" s="20">
        <v>2014</v>
      </c>
      <c r="B49" s="82">
        <v>1762</v>
      </c>
      <c r="C49" s="82"/>
      <c r="D49" s="82">
        <v>4044</v>
      </c>
      <c r="E49" s="82">
        <v>3316</v>
      </c>
      <c r="F49" s="82">
        <v>3673</v>
      </c>
      <c r="G49" s="82">
        <v>829</v>
      </c>
      <c r="H49" s="82">
        <v>3024</v>
      </c>
      <c r="I49" s="83">
        <v>16648</v>
      </c>
      <c r="J49" s="82">
        <v>2332</v>
      </c>
      <c r="K49" s="82">
        <v>1125</v>
      </c>
      <c r="L49" s="82">
        <v>4951</v>
      </c>
      <c r="M49" s="82">
        <v>3069</v>
      </c>
      <c r="N49" s="82">
        <v>1219</v>
      </c>
      <c r="O49" s="82" t="s">
        <v>143</v>
      </c>
      <c r="P49" s="82">
        <v>3127</v>
      </c>
      <c r="Q49" s="83">
        <v>15823</v>
      </c>
      <c r="R49" s="83">
        <v>273</v>
      </c>
      <c r="S49" s="92">
        <v>32744</v>
      </c>
      <c r="T49" s="66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ht="24.95" customHeight="1">
      <c r="A50" s="20">
        <v>2015</v>
      </c>
      <c r="B50" s="82">
        <v>1934</v>
      </c>
      <c r="C50" s="82">
        <v>890</v>
      </c>
      <c r="D50" s="82">
        <v>4367</v>
      </c>
      <c r="E50" s="82">
        <v>3255</v>
      </c>
      <c r="F50" s="82">
        <v>3519</v>
      </c>
      <c r="G50" s="82">
        <v>913</v>
      </c>
      <c r="H50" s="82">
        <v>2808</v>
      </c>
      <c r="I50" s="83">
        <v>17686</v>
      </c>
      <c r="J50" s="82">
        <v>2526</v>
      </c>
      <c r="K50" s="82">
        <v>1230</v>
      </c>
      <c r="L50" s="82">
        <v>5797</v>
      </c>
      <c r="M50" s="82">
        <v>3655</v>
      </c>
      <c r="N50" s="82">
        <v>1188</v>
      </c>
      <c r="O50" s="82">
        <v>289</v>
      </c>
      <c r="P50" s="82">
        <v>2815</v>
      </c>
      <c r="Q50" s="83">
        <v>17500</v>
      </c>
      <c r="R50" s="83">
        <v>298</v>
      </c>
      <c r="S50" s="84">
        <v>35484</v>
      </c>
      <c r="T50" s="66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ht="24.95" customHeight="1">
      <c r="A51" s="20">
        <v>2016</v>
      </c>
      <c r="B51" s="82">
        <v>2282</v>
      </c>
      <c r="C51" s="82">
        <v>565</v>
      </c>
      <c r="D51" s="82">
        <v>4929</v>
      </c>
      <c r="E51" s="82">
        <v>3392</v>
      </c>
      <c r="F51" s="82">
        <v>3874</v>
      </c>
      <c r="G51" s="82">
        <v>915</v>
      </c>
      <c r="H51" s="82">
        <v>2337</v>
      </c>
      <c r="I51" s="83">
        <v>18294</v>
      </c>
      <c r="J51" s="82">
        <v>2799</v>
      </c>
      <c r="K51" s="82">
        <v>1114</v>
      </c>
      <c r="L51" s="82">
        <v>6629</v>
      </c>
      <c r="M51" s="82">
        <v>4234</v>
      </c>
      <c r="N51" s="82">
        <v>1818</v>
      </c>
      <c r="O51" s="82">
        <v>449</v>
      </c>
      <c r="P51" s="82">
        <v>2288</v>
      </c>
      <c r="Q51" s="83">
        <v>19331</v>
      </c>
      <c r="R51" s="83">
        <v>181</v>
      </c>
      <c r="S51" s="92">
        <v>37806</v>
      </c>
      <c r="T51" s="66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ht="24.95" customHeight="1">
      <c r="A52" s="20">
        <v>2017</v>
      </c>
      <c r="B52" s="82">
        <v>1991</v>
      </c>
      <c r="C52" s="82">
        <v>419</v>
      </c>
      <c r="D52" s="82">
        <v>4273</v>
      </c>
      <c r="E52" s="82">
        <v>3317</v>
      </c>
      <c r="F52" s="82">
        <v>3688</v>
      </c>
      <c r="G52" s="82">
        <v>958</v>
      </c>
      <c r="H52" s="82">
        <v>2737</v>
      </c>
      <c r="I52" s="83">
        <v>17383</v>
      </c>
      <c r="J52" s="82">
        <v>2762</v>
      </c>
      <c r="K52" s="82">
        <v>1176</v>
      </c>
      <c r="L52" s="82">
        <v>6920</v>
      </c>
      <c r="M52" s="82">
        <v>4502</v>
      </c>
      <c r="N52" s="82">
        <v>1718</v>
      </c>
      <c r="O52" s="82">
        <v>411</v>
      </c>
      <c r="P52" s="82">
        <v>2469</v>
      </c>
      <c r="Q52" s="83">
        <v>19958</v>
      </c>
      <c r="R52" s="83">
        <v>132</v>
      </c>
      <c r="S52" s="92">
        <v>37473</v>
      </c>
      <c r="T52" s="66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ht="24.95" customHeight="1">
      <c r="A53" s="20">
        <v>2018</v>
      </c>
      <c r="B53" s="82">
        <v>1859</v>
      </c>
      <c r="C53" s="82">
        <v>400</v>
      </c>
      <c r="D53" s="82">
        <v>3765</v>
      </c>
      <c r="E53" s="82">
        <v>3431</v>
      </c>
      <c r="F53" s="82">
        <v>3492</v>
      </c>
      <c r="G53" s="82">
        <v>854</v>
      </c>
      <c r="H53" s="82">
        <v>2259</v>
      </c>
      <c r="I53" s="83">
        <v>16060</v>
      </c>
      <c r="J53" s="82">
        <v>2913</v>
      </c>
      <c r="K53" s="82">
        <v>1203</v>
      </c>
      <c r="L53" s="82">
        <v>7108</v>
      </c>
      <c r="M53" s="82">
        <v>4880</v>
      </c>
      <c r="N53" s="82">
        <v>2065</v>
      </c>
      <c r="O53" s="82">
        <v>371</v>
      </c>
      <c r="P53" s="82">
        <v>2112</v>
      </c>
      <c r="Q53" s="83">
        <v>20652</v>
      </c>
      <c r="R53" s="83">
        <v>123</v>
      </c>
      <c r="S53" s="92">
        <v>36835</v>
      </c>
      <c r="T53" s="66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ht="24.95" customHeight="1">
      <c r="A54" s="20">
        <v>2019</v>
      </c>
      <c r="B54" s="82">
        <v>1963</v>
      </c>
      <c r="C54" s="82">
        <v>368</v>
      </c>
      <c r="D54" s="82">
        <v>3840</v>
      </c>
      <c r="E54" s="82">
        <v>3351</v>
      </c>
      <c r="F54" s="82">
        <v>3525</v>
      </c>
      <c r="G54" s="82">
        <v>949</v>
      </c>
      <c r="H54" s="82">
        <v>2249</v>
      </c>
      <c r="I54" s="83">
        <v>16245</v>
      </c>
      <c r="J54" s="82">
        <v>2705</v>
      </c>
      <c r="K54" s="82">
        <v>1147</v>
      </c>
      <c r="L54" s="82">
        <v>7135</v>
      </c>
      <c r="M54" s="82">
        <v>4744</v>
      </c>
      <c r="N54" s="82">
        <v>1848</v>
      </c>
      <c r="O54" s="82">
        <v>343</v>
      </c>
      <c r="P54" s="82">
        <v>1996</v>
      </c>
      <c r="Q54" s="83">
        <v>19918</v>
      </c>
      <c r="R54" s="83">
        <v>192</v>
      </c>
      <c r="S54" s="92">
        <v>36355</v>
      </c>
      <c r="T54" s="66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ht="24.95" customHeight="1">
      <c r="A55" s="20">
        <v>2020</v>
      </c>
      <c r="B55" s="82">
        <v>1767</v>
      </c>
      <c r="C55" s="82">
        <v>258</v>
      </c>
      <c r="D55" s="82">
        <v>3725</v>
      </c>
      <c r="E55" s="82">
        <v>3410</v>
      </c>
      <c r="F55" s="82">
        <v>3755</v>
      </c>
      <c r="G55" s="82">
        <v>1041</v>
      </c>
      <c r="H55" s="82">
        <v>2357</v>
      </c>
      <c r="I55" s="83">
        <v>16313</v>
      </c>
      <c r="J55" s="82">
        <v>3178</v>
      </c>
      <c r="K55" s="82">
        <v>1306</v>
      </c>
      <c r="L55" s="82">
        <v>7890</v>
      </c>
      <c r="M55" s="82">
        <v>5236</v>
      </c>
      <c r="N55" s="82">
        <v>2343</v>
      </c>
      <c r="O55" s="82">
        <v>341</v>
      </c>
      <c r="P55" s="82">
        <v>2171</v>
      </c>
      <c r="Q55" s="83">
        <v>22465</v>
      </c>
      <c r="R55" s="83">
        <v>229</v>
      </c>
      <c r="S55" s="92">
        <v>39007</v>
      </c>
      <c r="T55" s="66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ht="24.95" customHeight="1">
      <c r="A56" s="20">
        <v>2021</v>
      </c>
      <c r="B56" s="82">
        <v>2045</v>
      </c>
      <c r="C56" s="82">
        <v>311</v>
      </c>
      <c r="D56" s="82">
        <v>4037</v>
      </c>
      <c r="E56" s="82">
        <v>3538</v>
      </c>
      <c r="F56" s="82">
        <v>4099</v>
      </c>
      <c r="G56" s="82">
        <v>1002</v>
      </c>
      <c r="H56" s="82">
        <v>2273</v>
      </c>
      <c r="I56" s="83">
        <v>17305</v>
      </c>
      <c r="J56" s="82">
        <v>3630</v>
      </c>
      <c r="K56" s="82">
        <v>1697</v>
      </c>
      <c r="L56" s="82">
        <v>8859</v>
      </c>
      <c r="M56" s="82">
        <v>6106</v>
      </c>
      <c r="N56" s="82">
        <v>2694</v>
      </c>
      <c r="O56" s="82">
        <v>320</v>
      </c>
      <c r="P56" s="82">
        <v>2430</v>
      </c>
      <c r="Q56" s="83">
        <v>25736</v>
      </c>
      <c r="R56" s="83">
        <v>189</v>
      </c>
      <c r="S56" s="92">
        <v>43230</v>
      </c>
      <c r="T56" s="66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ht="24.95" customHeight="1">
      <c r="A57" s="20">
        <v>2022</v>
      </c>
      <c r="B57" s="82">
        <v>2055</v>
      </c>
      <c r="C57" s="82">
        <v>358</v>
      </c>
      <c r="D57" s="82">
        <v>3962</v>
      </c>
      <c r="E57" s="82">
        <v>3412</v>
      </c>
      <c r="F57" s="82">
        <v>4237</v>
      </c>
      <c r="G57" s="82">
        <v>1064</v>
      </c>
      <c r="H57" s="82">
        <v>2259</v>
      </c>
      <c r="I57" s="83">
        <v>17347</v>
      </c>
      <c r="J57" s="82">
        <v>3553</v>
      </c>
      <c r="K57" s="82">
        <v>1661</v>
      </c>
      <c r="L57" s="82">
        <v>8407</v>
      </c>
      <c r="M57" s="82">
        <v>6336</v>
      </c>
      <c r="N57" s="82">
        <v>2820</v>
      </c>
      <c r="O57" s="82">
        <v>303</v>
      </c>
      <c r="P57" s="82">
        <v>2123</v>
      </c>
      <c r="Q57" s="83">
        <v>25203</v>
      </c>
      <c r="R57" s="83">
        <v>171</v>
      </c>
      <c r="S57" s="92">
        <v>42721</v>
      </c>
      <c r="T57" s="66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ht="24.95" customHeight="1">
      <c r="A58" s="20">
        <v>2023</v>
      </c>
      <c r="B58" s="82">
        <v>1856</v>
      </c>
      <c r="C58" s="82">
        <v>284</v>
      </c>
      <c r="D58" s="82">
        <v>4001</v>
      </c>
      <c r="E58" s="82">
        <v>3309</v>
      </c>
      <c r="F58" s="82">
        <v>4104</v>
      </c>
      <c r="G58" s="82">
        <v>956</v>
      </c>
      <c r="H58" s="82">
        <v>2205</v>
      </c>
      <c r="I58" s="83">
        <v>16715</v>
      </c>
      <c r="J58" s="82">
        <v>3378</v>
      </c>
      <c r="K58" s="82">
        <v>1367</v>
      </c>
      <c r="L58" s="82">
        <v>8369</v>
      </c>
      <c r="M58" s="82">
        <v>6062</v>
      </c>
      <c r="N58" s="82">
        <v>2607</v>
      </c>
      <c r="O58" s="82">
        <v>301</v>
      </c>
      <c r="P58" s="82">
        <v>1915</v>
      </c>
      <c r="Q58" s="83">
        <v>23999</v>
      </c>
      <c r="R58" s="83">
        <v>311</v>
      </c>
      <c r="S58" s="92">
        <v>41025</v>
      </c>
      <c r="T58" s="66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ht="24.95" customHeight="1">
      <c r="A59" s="24">
        <v>2024</v>
      </c>
      <c r="B59" s="86">
        <v>1783</v>
      </c>
      <c r="C59" s="86">
        <v>260</v>
      </c>
      <c r="D59" s="86">
        <v>3811</v>
      </c>
      <c r="E59" s="86">
        <v>3189</v>
      </c>
      <c r="F59" s="86">
        <v>3822</v>
      </c>
      <c r="G59" s="86">
        <v>968</v>
      </c>
      <c r="H59" s="86">
        <v>2081</v>
      </c>
      <c r="I59" s="87">
        <v>15914</v>
      </c>
      <c r="J59" s="86">
        <v>3095</v>
      </c>
      <c r="K59" s="86">
        <v>1309</v>
      </c>
      <c r="L59" s="86">
        <v>7990</v>
      </c>
      <c r="M59" s="86">
        <v>5903</v>
      </c>
      <c r="N59" s="86">
        <v>2478</v>
      </c>
      <c r="O59" s="86">
        <v>290</v>
      </c>
      <c r="P59" s="86">
        <v>1785</v>
      </c>
      <c r="Q59" s="87">
        <v>22850</v>
      </c>
      <c r="R59" s="87">
        <v>490</v>
      </c>
      <c r="S59" s="130">
        <v>39254</v>
      </c>
      <c r="T59" s="66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ht="31.9" customHeight="1">
      <c r="A60" s="134" t="s">
        <v>134</v>
      </c>
      <c r="B60" s="135"/>
      <c r="C60" s="135"/>
      <c r="D60" s="135"/>
      <c r="E60" s="135"/>
      <c r="F60" s="135"/>
      <c r="G60" s="135"/>
      <c r="H60" s="135"/>
      <c r="I60" s="135"/>
      <c r="J60" s="135" t="s">
        <v>135</v>
      </c>
      <c r="K60" s="135"/>
      <c r="L60" s="135"/>
      <c r="M60" s="135"/>
      <c r="N60" s="135"/>
      <c r="O60" s="135"/>
      <c r="P60" s="135"/>
      <c r="Q60" s="135"/>
      <c r="R60" s="135"/>
      <c r="S60" s="92"/>
      <c r="T60" s="66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67" customFormat="1" ht="20.25" customHeight="1">
      <c r="A61" s="138" t="s">
        <v>130</v>
      </c>
      <c r="B61" s="136"/>
      <c r="C61" s="136"/>
      <c r="D61" s="136"/>
      <c r="E61" s="136"/>
      <c r="F61" s="136"/>
      <c r="G61" s="136"/>
      <c r="H61" s="136"/>
      <c r="I61" s="136"/>
      <c r="J61" s="137"/>
      <c r="K61" s="136"/>
      <c r="L61" s="136"/>
      <c r="M61" s="136"/>
      <c r="N61" s="136"/>
      <c r="O61" s="136"/>
      <c r="P61" s="136"/>
      <c r="Q61" s="136"/>
      <c r="R61" s="136"/>
      <c r="S61" s="130"/>
      <c r="T61" s="64"/>
    </row>
    <row r="62" spans="1:256" ht="15" customHeight="1">
      <c r="A62" s="25"/>
    </row>
    <row r="63" spans="1:256" ht="15" customHeight="1">
      <c r="A63" s="25"/>
    </row>
    <row r="64" spans="1:256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</sheetData>
  <mergeCells count="2">
    <mergeCell ref="Q10:S10"/>
    <mergeCell ref="J11:Q11"/>
  </mergeCells>
  <phoneticPr fontId="8" type="noConversion"/>
  <pageMargins left="0.6" right="0.6" top="0.5" bottom="0.75" header="0.5" footer="0.5"/>
  <pageSetup scale="4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6235-8F3A-488F-AB47-CC68FCBAF677}">
  <dimension ref="A1:A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46" width="9.625" style="139"/>
    <col min="47" max="16384" width="9.625" style="99"/>
  </cols>
  <sheetData>
    <row r="1" spans="1:38">
      <c r="A1" s="98"/>
    </row>
    <row r="7" spans="1:38" ht="24.95" customHeight="1">
      <c r="A7" s="100" t="s">
        <v>145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148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5" spans="1:38" ht="15" customHeight="1">
      <c r="A15" s="113" t="s">
        <v>39</v>
      </c>
      <c r="B15" s="120">
        <v>83</v>
      </c>
      <c r="C15" s="120">
        <v>1</v>
      </c>
      <c r="D15" s="120">
        <v>201</v>
      </c>
      <c r="E15" s="120">
        <v>186</v>
      </c>
      <c r="F15" s="120">
        <v>186</v>
      </c>
      <c r="G15" s="120">
        <v>31</v>
      </c>
      <c r="H15" s="120">
        <v>115</v>
      </c>
      <c r="I15" s="121">
        <v>803</v>
      </c>
      <c r="J15" s="120">
        <v>59</v>
      </c>
      <c r="K15" s="120">
        <v>2</v>
      </c>
      <c r="L15" s="120">
        <v>99</v>
      </c>
      <c r="M15" s="120">
        <v>58</v>
      </c>
      <c r="N15" s="120">
        <v>22</v>
      </c>
      <c r="O15" s="120">
        <v>3</v>
      </c>
      <c r="P15" s="120">
        <v>37</v>
      </c>
      <c r="Q15" s="121">
        <v>280</v>
      </c>
      <c r="R15" s="121">
        <v>0</v>
      </c>
      <c r="S15" s="120">
        <v>1083</v>
      </c>
      <c r="T15" s="14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 s="142"/>
      <c r="AL15" s="142"/>
    </row>
    <row r="16" spans="1:38" ht="15" customHeight="1">
      <c r="A16" s="113" t="s">
        <v>40</v>
      </c>
      <c r="B16" s="120">
        <v>17</v>
      </c>
      <c r="C16" s="120">
        <v>0</v>
      </c>
      <c r="D16" s="120">
        <v>3</v>
      </c>
      <c r="E16" s="120">
        <v>9</v>
      </c>
      <c r="F16" s="120">
        <v>13</v>
      </c>
      <c r="G16" s="120">
        <v>3</v>
      </c>
      <c r="H16" s="120">
        <v>8</v>
      </c>
      <c r="I16" s="121">
        <v>53</v>
      </c>
      <c r="J16" s="120">
        <v>10</v>
      </c>
      <c r="K16" s="120">
        <v>0</v>
      </c>
      <c r="L16" s="120">
        <v>8</v>
      </c>
      <c r="M16" s="120">
        <v>6</v>
      </c>
      <c r="N16" s="120">
        <v>2</v>
      </c>
      <c r="O16" s="120">
        <v>1</v>
      </c>
      <c r="P16" s="120">
        <v>3</v>
      </c>
      <c r="Q16" s="121">
        <v>30</v>
      </c>
      <c r="R16" s="121">
        <v>1</v>
      </c>
      <c r="S16" s="120">
        <v>84</v>
      </c>
      <c r="T16" s="141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42"/>
      <c r="AL16" s="142"/>
    </row>
    <row r="17" spans="1:38" ht="15" customHeight="1">
      <c r="A17" s="113" t="s">
        <v>41</v>
      </c>
      <c r="B17" s="120">
        <v>84</v>
      </c>
      <c r="C17" s="120">
        <v>1</v>
      </c>
      <c r="D17" s="120">
        <v>72</v>
      </c>
      <c r="E17" s="120">
        <v>34</v>
      </c>
      <c r="F17" s="120">
        <v>76</v>
      </c>
      <c r="G17" s="120">
        <v>13</v>
      </c>
      <c r="H17" s="120">
        <v>55</v>
      </c>
      <c r="I17" s="121">
        <v>335</v>
      </c>
      <c r="J17" s="120">
        <v>51</v>
      </c>
      <c r="K17" s="120">
        <v>45</v>
      </c>
      <c r="L17" s="120">
        <v>260</v>
      </c>
      <c r="M17" s="120">
        <v>158</v>
      </c>
      <c r="N17" s="120">
        <v>38</v>
      </c>
      <c r="O17" s="120">
        <v>4</v>
      </c>
      <c r="P17" s="120">
        <v>56</v>
      </c>
      <c r="Q17" s="121">
        <v>612</v>
      </c>
      <c r="R17" s="121">
        <v>5</v>
      </c>
      <c r="S17" s="120">
        <v>952</v>
      </c>
      <c r="T17" s="141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42"/>
      <c r="AL17" s="142"/>
    </row>
    <row r="18" spans="1:38" ht="15" customHeight="1">
      <c r="A18" s="117" t="s">
        <v>42</v>
      </c>
      <c r="B18" s="122">
        <v>37</v>
      </c>
      <c r="C18" s="122">
        <v>1</v>
      </c>
      <c r="D18" s="122">
        <v>100</v>
      </c>
      <c r="E18" s="122">
        <v>81</v>
      </c>
      <c r="F18" s="122">
        <v>94</v>
      </c>
      <c r="G18" s="122">
        <v>5</v>
      </c>
      <c r="H18" s="122">
        <v>48</v>
      </c>
      <c r="I18" s="123">
        <v>366</v>
      </c>
      <c r="J18" s="122">
        <v>30</v>
      </c>
      <c r="K18" s="122">
        <v>11</v>
      </c>
      <c r="L18" s="122">
        <v>80</v>
      </c>
      <c r="M18" s="122">
        <v>36</v>
      </c>
      <c r="N18" s="122">
        <v>6</v>
      </c>
      <c r="O18" s="122">
        <v>0</v>
      </c>
      <c r="P18" s="122">
        <v>32</v>
      </c>
      <c r="Q18" s="123">
        <v>195</v>
      </c>
      <c r="R18" s="123">
        <v>0</v>
      </c>
      <c r="S18" s="122">
        <v>561</v>
      </c>
      <c r="T18" s="141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142"/>
      <c r="AL18" s="142"/>
    </row>
    <row r="19" spans="1:38" ht="15" customHeight="1">
      <c r="A19" s="113" t="s">
        <v>43</v>
      </c>
      <c r="B19" s="120">
        <v>220</v>
      </c>
      <c r="C19" s="120">
        <v>313</v>
      </c>
      <c r="D19" s="120">
        <v>375</v>
      </c>
      <c r="E19" s="120">
        <v>268</v>
      </c>
      <c r="F19" s="120">
        <v>278</v>
      </c>
      <c r="G19" s="120">
        <v>62</v>
      </c>
      <c r="H19" s="120">
        <v>77</v>
      </c>
      <c r="I19" s="121">
        <v>1593</v>
      </c>
      <c r="J19" s="120">
        <v>348</v>
      </c>
      <c r="K19" s="120">
        <v>256</v>
      </c>
      <c r="L19" s="120">
        <v>726</v>
      </c>
      <c r="M19" s="120">
        <v>546</v>
      </c>
      <c r="N19" s="120">
        <v>226</v>
      </c>
      <c r="O19" s="120">
        <v>6</v>
      </c>
      <c r="P19" s="120">
        <v>136</v>
      </c>
      <c r="Q19" s="121">
        <v>2244</v>
      </c>
      <c r="R19" s="121">
        <v>0</v>
      </c>
      <c r="S19" s="120">
        <v>3837</v>
      </c>
      <c r="T19" s="141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42"/>
      <c r="AL19" s="143"/>
    </row>
    <row r="20" spans="1:38" ht="15" customHeight="1">
      <c r="A20" s="113" t="s">
        <v>44</v>
      </c>
      <c r="B20" s="120">
        <v>57</v>
      </c>
      <c r="C20" s="120">
        <v>3</v>
      </c>
      <c r="D20" s="120">
        <v>78</v>
      </c>
      <c r="E20" s="120">
        <v>39</v>
      </c>
      <c r="F20" s="120">
        <v>45</v>
      </c>
      <c r="G20" s="120">
        <v>26</v>
      </c>
      <c r="H20" s="120">
        <v>18</v>
      </c>
      <c r="I20" s="121">
        <v>266</v>
      </c>
      <c r="J20" s="120">
        <v>42</v>
      </c>
      <c r="K20" s="120">
        <v>20</v>
      </c>
      <c r="L20" s="120">
        <v>155</v>
      </c>
      <c r="M20" s="120">
        <v>73</v>
      </c>
      <c r="N20" s="120">
        <v>24</v>
      </c>
      <c r="O20" s="120">
        <v>0</v>
      </c>
      <c r="P20" s="120">
        <v>28</v>
      </c>
      <c r="Q20" s="121">
        <v>342</v>
      </c>
      <c r="R20" s="121">
        <v>0</v>
      </c>
      <c r="S20" s="120">
        <v>608</v>
      </c>
      <c r="T20" s="141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s="142"/>
      <c r="AL20" s="142"/>
    </row>
    <row r="21" spans="1:38" ht="15" customHeight="1">
      <c r="A21" s="113" t="s">
        <v>45</v>
      </c>
      <c r="B21" s="120">
        <v>2</v>
      </c>
      <c r="C21" s="120">
        <v>0</v>
      </c>
      <c r="D21" s="120">
        <v>6</v>
      </c>
      <c r="E21" s="120">
        <v>9</v>
      </c>
      <c r="F21" s="120">
        <v>11</v>
      </c>
      <c r="G21" s="120">
        <v>2</v>
      </c>
      <c r="H21" s="120">
        <v>7</v>
      </c>
      <c r="I21" s="121">
        <v>37</v>
      </c>
      <c r="J21" s="120">
        <v>49</v>
      </c>
      <c r="K21" s="120">
        <v>18</v>
      </c>
      <c r="L21" s="120">
        <v>67</v>
      </c>
      <c r="M21" s="120">
        <v>67</v>
      </c>
      <c r="N21" s="120">
        <v>22</v>
      </c>
      <c r="O21" s="120">
        <v>1</v>
      </c>
      <c r="P21" s="120">
        <v>37</v>
      </c>
      <c r="Q21" s="121">
        <v>261</v>
      </c>
      <c r="R21" s="121">
        <v>6</v>
      </c>
      <c r="S21" s="120">
        <v>304</v>
      </c>
      <c r="T21" s="14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 s="142"/>
      <c r="AL21" s="142"/>
    </row>
    <row r="22" spans="1:38" ht="15" customHeight="1">
      <c r="A22" s="117" t="s">
        <v>46</v>
      </c>
      <c r="B22" s="122">
        <v>0</v>
      </c>
      <c r="C22" s="122">
        <v>7</v>
      </c>
      <c r="D22" s="122">
        <v>10</v>
      </c>
      <c r="E22" s="122">
        <v>10</v>
      </c>
      <c r="F22" s="122">
        <v>24</v>
      </c>
      <c r="G22" s="122">
        <v>7</v>
      </c>
      <c r="H22" s="122">
        <v>11</v>
      </c>
      <c r="I22" s="123">
        <v>69</v>
      </c>
      <c r="J22" s="122">
        <v>6</v>
      </c>
      <c r="K22" s="122">
        <v>2</v>
      </c>
      <c r="L22" s="122">
        <v>25</v>
      </c>
      <c r="M22" s="122">
        <v>13</v>
      </c>
      <c r="N22" s="122">
        <v>3</v>
      </c>
      <c r="O22" s="122">
        <v>0</v>
      </c>
      <c r="P22" s="122">
        <v>1</v>
      </c>
      <c r="Q22" s="123">
        <v>50</v>
      </c>
      <c r="R22" s="123">
        <v>0</v>
      </c>
      <c r="S22" s="122">
        <v>119</v>
      </c>
      <c r="T22" s="141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42"/>
      <c r="AL22" s="142"/>
    </row>
    <row r="23" spans="1:38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3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23</v>
      </c>
      <c r="Q23" s="121">
        <v>26</v>
      </c>
      <c r="R23" s="121">
        <v>1</v>
      </c>
      <c r="S23" s="120">
        <v>27</v>
      </c>
      <c r="T23" s="14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42"/>
      <c r="AL23" s="142"/>
    </row>
    <row r="24" spans="1:38" ht="15" customHeight="1">
      <c r="A24" s="113" t="s">
        <v>48</v>
      </c>
      <c r="B24" s="120">
        <v>139</v>
      </c>
      <c r="C24" s="120">
        <v>55</v>
      </c>
      <c r="D24" s="120">
        <v>351</v>
      </c>
      <c r="E24" s="120">
        <v>154</v>
      </c>
      <c r="F24" s="120">
        <v>89</v>
      </c>
      <c r="G24" s="120">
        <v>14</v>
      </c>
      <c r="H24" s="120">
        <v>68</v>
      </c>
      <c r="I24" s="121">
        <v>870</v>
      </c>
      <c r="J24" s="120">
        <v>202</v>
      </c>
      <c r="K24" s="120">
        <v>74</v>
      </c>
      <c r="L24" s="120">
        <v>1023</v>
      </c>
      <c r="M24" s="120">
        <v>242</v>
      </c>
      <c r="N24" s="120">
        <v>412</v>
      </c>
      <c r="O24" s="120">
        <v>127</v>
      </c>
      <c r="P24" s="120">
        <v>195</v>
      </c>
      <c r="Q24" s="121">
        <v>2275</v>
      </c>
      <c r="R24" s="121">
        <v>31</v>
      </c>
      <c r="S24" s="120">
        <v>3176</v>
      </c>
      <c r="T24" s="14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42"/>
      <c r="AL24" s="143"/>
    </row>
    <row r="25" spans="1:38" ht="15" customHeight="1">
      <c r="A25" s="113" t="s">
        <v>49</v>
      </c>
      <c r="B25" s="120">
        <v>64</v>
      </c>
      <c r="C25" s="120">
        <v>0</v>
      </c>
      <c r="D25" s="120">
        <v>126</v>
      </c>
      <c r="E25" s="120">
        <v>134</v>
      </c>
      <c r="F25" s="120">
        <v>144</v>
      </c>
      <c r="G25" s="120">
        <v>45</v>
      </c>
      <c r="H25" s="120">
        <v>90</v>
      </c>
      <c r="I25" s="121">
        <v>603</v>
      </c>
      <c r="J25" s="120">
        <v>146</v>
      </c>
      <c r="K25" s="120">
        <v>15</v>
      </c>
      <c r="L25" s="120">
        <v>266</v>
      </c>
      <c r="M25" s="120">
        <v>284</v>
      </c>
      <c r="N25" s="120">
        <v>22</v>
      </c>
      <c r="O25" s="120">
        <v>100</v>
      </c>
      <c r="P25" s="120">
        <v>120</v>
      </c>
      <c r="Q25" s="121">
        <v>953</v>
      </c>
      <c r="R25" s="121">
        <v>0</v>
      </c>
      <c r="S25" s="120">
        <v>1556</v>
      </c>
      <c r="T25" s="14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42"/>
      <c r="AL25" s="143"/>
    </row>
    <row r="26" spans="1:38" ht="15" customHeight="1">
      <c r="A26" s="117" t="s">
        <v>50</v>
      </c>
      <c r="B26" s="122">
        <v>0</v>
      </c>
      <c r="C26" s="122">
        <v>0</v>
      </c>
      <c r="D26" s="122">
        <v>23</v>
      </c>
      <c r="E26" s="122">
        <v>2</v>
      </c>
      <c r="F26" s="122">
        <v>0</v>
      </c>
      <c r="G26" s="122">
        <v>0</v>
      </c>
      <c r="H26" s="122">
        <v>0</v>
      </c>
      <c r="I26" s="123">
        <v>25</v>
      </c>
      <c r="J26" s="122">
        <v>4</v>
      </c>
      <c r="K26" s="122">
        <v>0</v>
      </c>
      <c r="L26" s="122">
        <v>57</v>
      </c>
      <c r="M26" s="122">
        <v>28</v>
      </c>
      <c r="N26" s="122">
        <v>4</v>
      </c>
      <c r="O26" s="122">
        <v>0</v>
      </c>
      <c r="P26" s="122">
        <v>1</v>
      </c>
      <c r="Q26" s="123">
        <v>94</v>
      </c>
      <c r="R26" s="123">
        <v>1</v>
      </c>
      <c r="S26" s="122">
        <v>120</v>
      </c>
      <c r="T26" s="14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 s="142"/>
      <c r="AL26" s="142"/>
    </row>
    <row r="27" spans="1:38" ht="15" customHeight="1">
      <c r="A27" s="113" t="s">
        <v>51</v>
      </c>
      <c r="B27" s="120">
        <v>39</v>
      </c>
      <c r="C27" s="120">
        <v>2</v>
      </c>
      <c r="D27" s="120">
        <v>55</v>
      </c>
      <c r="E27" s="120">
        <v>25</v>
      </c>
      <c r="F27" s="120">
        <v>36</v>
      </c>
      <c r="G27" s="120">
        <v>9</v>
      </c>
      <c r="H27" s="120">
        <v>27</v>
      </c>
      <c r="I27" s="121">
        <v>193</v>
      </c>
      <c r="J27" s="120">
        <v>11</v>
      </c>
      <c r="K27" s="120">
        <v>0</v>
      </c>
      <c r="L27" s="120">
        <v>16</v>
      </c>
      <c r="M27" s="120">
        <v>7</v>
      </c>
      <c r="N27" s="120">
        <v>7</v>
      </c>
      <c r="O27" s="120">
        <v>0</v>
      </c>
      <c r="P27" s="120">
        <v>6</v>
      </c>
      <c r="Q27" s="121">
        <v>47</v>
      </c>
      <c r="R27" s="121">
        <v>13</v>
      </c>
      <c r="S27" s="120">
        <v>253</v>
      </c>
      <c r="T27" s="14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142"/>
      <c r="AL27" s="142"/>
    </row>
    <row r="28" spans="1:38" ht="15" customHeight="1">
      <c r="A28" s="113" t="s">
        <v>52</v>
      </c>
      <c r="B28" s="120">
        <v>60</v>
      </c>
      <c r="C28" s="120">
        <v>1</v>
      </c>
      <c r="D28" s="120">
        <v>77</v>
      </c>
      <c r="E28" s="120">
        <v>87</v>
      </c>
      <c r="F28" s="120">
        <v>117</v>
      </c>
      <c r="G28" s="120">
        <v>8</v>
      </c>
      <c r="H28" s="120">
        <v>87</v>
      </c>
      <c r="I28" s="121">
        <v>437</v>
      </c>
      <c r="J28" s="120">
        <v>94</v>
      </c>
      <c r="K28" s="120">
        <v>8</v>
      </c>
      <c r="L28" s="120">
        <v>228</v>
      </c>
      <c r="M28" s="120">
        <v>168</v>
      </c>
      <c r="N28" s="120">
        <v>64</v>
      </c>
      <c r="O28" s="120">
        <v>2</v>
      </c>
      <c r="P28" s="120">
        <v>75</v>
      </c>
      <c r="Q28" s="121">
        <v>639</v>
      </c>
      <c r="R28" s="121">
        <v>2</v>
      </c>
      <c r="S28" s="120">
        <v>1078</v>
      </c>
      <c r="T28" s="14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42"/>
      <c r="AL28" s="142"/>
    </row>
    <row r="29" spans="1:38" ht="15" customHeight="1">
      <c r="A29" s="113" t="s">
        <v>53</v>
      </c>
      <c r="B29" s="120">
        <v>65</v>
      </c>
      <c r="C29" s="120">
        <v>8</v>
      </c>
      <c r="D29" s="120">
        <v>103</v>
      </c>
      <c r="E29" s="120">
        <v>98</v>
      </c>
      <c r="F29" s="120">
        <v>157</v>
      </c>
      <c r="G29" s="120">
        <v>31</v>
      </c>
      <c r="H29" s="120">
        <v>81</v>
      </c>
      <c r="I29" s="121">
        <v>543</v>
      </c>
      <c r="J29" s="120">
        <v>34</v>
      </c>
      <c r="K29" s="120">
        <v>5</v>
      </c>
      <c r="L29" s="120">
        <v>103</v>
      </c>
      <c r="M29" s="120">
        <v>76</v>
      </c>
      <c r="N29" s="120">
        <v>38</v>
      </c>
      <c r="O29" s="120">
        <v>0</v>
      </c>
      <c r="P29" s="120">
        <v>29</v>
      </c>
      <c r="Q29" s="121">
        <v>285</v>
      </c>
      <c r="R29" s="121">
        <v>1</v>
      </c>
      <c r="S29" s="120">
        <v>829</v>
      </c>
      <c r="T29" s="14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 s="142"/>
      <c r="AL29" s="142"/>
    </row>
    <row r="30" spans="1:38" ht="15" customHeight="1">
      <c r="A30" s="117" t="s">
        <v>54</v>
      </c>
      <c r="B30" s="122">
        <v>35</v>
      </c>
      <c r="C30" s="122">
        <v>0</v>
      </c>
      <c r="D30" s="122">
        <v>99</v>
      </c>
      <c r="E30" s="122">
        <v>49</v>
      </c>
      <c r="F30" s="122">
        <v>70</v>
      </c>
      <c r="G30" s="122">
        <v>24</v>
      </c>
      <c r="H30" s="122">
        <v>29</v>
      </c>
      <c r="I30" s="123">
        <v>306</v>
      </c>
      <c r="J30" s="122">
        <v>15</v>
      </c>
      <c r="K30" s="122">
        <v>0</v>
      </c>
      <c r="L30" s="122">
        <v>27</v>
      </c>
      <c r="M30" s="122">
        <v>35</v>
      </c>
      <c r="N30" s="122">
        <v>2</v>
      </c>
      <c r="O30" s="122">
        <v>1</v>
      </c>
      <c r="P30" s="122">
        <v>16</v>
      </c>
      <c r="Q30" s="123">
        <v>96</v>
      </c>
      <c r="R30" s="123">
        <v>0</v>
      </c>
      <c r="S30" s="122">
        <v>402</v>
      </c>
      <c r="T30" s="14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 s="142"/>
      <c r="AL30" s="142"/>
    </row>
    <row r="31" spans="1:38" ht="15" customHeight="1">
      <c r="A31" s="113" t="s">
        <v>55</v>
      </c>
      <c r="B31" s="120">
        <v>38</v>
      </c>
      <c r="C31" s="120">
        <v>5</v>
      </c>
      <c r="D31" s="120">
        <v>157</v>
      </c>
      <c r="E31" s="120">
        <v>31</v>
      </c>
      <c r="F31" s="120">
        <v>24</v>
      </c>
      <c r="G31" s="120">
        <v>5</v>
      </c>
      <c r="H31" s="120">
        <v>62</v>
      </c>
      <c r="I31" s="121">
        <v>322</v>
      </c>
      <c r="J31" s="120">
        <v>20</v>
      </c>
      <c r="K31" s="120">
        <v>6</v>
      </c>
      <c r="L31" s="120">
        <v>29</v>
      </c>
      <c r="M31" s="120">
        <v>21</v>
      </c>
      <c r="N31" s="120">
        <v>6</v>
      </c>
      <c r="O31" s="120">
        <v>2</v>
      </c>
      <c r="P31" s="120">
        <v>21</v>
      </c>
      <c r="Q31" s="121">
        <v>105</v>
      </c>
      <c r="R31" s="121">
        <v>2</v>
      </c>
      <c r="S31" s="120">
        <v>429</v>
      </c>
      <c r="T31" s="14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142"/>
      <c r="AL31" s="142"/>
    </row>
    <row r="32" spans="1:38" ht="15" customHeight="1">
      <c r="A32" s="113" t="s">
        <v>56</v>
      </c>
      <c r="B32" s="120">
        <v>61</v>
      </c>
      <c r="C32" s="120">
        <v>14</v>
      </c>
      <c r="D32" s="120">
        <v>95</v>
      </c>
      <c r="E32" s="120">
        <v>76</v>
      </c>
      <c r="F32" s="120">
        <v>204</v>
      </c>
      <c r="G32" s="120">
        <v>88</v>
      </c>
      <c r="H32" s="120">
        <v>69</v>
      </c>
      <c r="I32" s="121">
        <v>607</v>
      </c>
      <c r="J32" s="120">
        <v>42</v>
      </c>
      <c r="K32" s="120">
        <v>4</v>
      </c>
      <c r="L32" s="120">
        <v>91</v>
      </c>
      <c r="M32" s="120">
        <v>41</v>
      </c>
      <c r="N32" s="120">
        <v>2</v>
      </c>
      <c r="O32" s="120">
        <v>9</v>
      </c>
      <c r="P32" s="120">
        <v>37</v>
      </c>
      <c r="Q32" s="121">
        <v>226</v>
      </c>
      <c r="R32" s="121">
        <v>1</v>
      </c>
      <c r="S32" s="120">
        <v>834</v>
      </c>
      <c r="T32" s="14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142"/>
      <c r="AL32" s="142"/>
    </row>
    <row r="33" spans="1:38" ht="15" customHeight="1">
      <c r="A33" s="113" t="s">
        <v>57</v>
      </c>
      <c r="B33" s="120">
        <v>50</v>
      </c>
      <c r="C33" s="120">
        <v>2</v>
      </c>
      <c r="D33" s="120">
        <v>47</v>
      </c>
      <c r="E33" s="120">
        <v>70</v>
      </c>
      <c r="F33" s="120">
        <v>102</v>
      </c>
      <c r="G33" s="120">
        <v>30</v>
      </c>
      <c r="H33" s="120">
        <v>67</v>
      </c>
      <c r="I33" s="121">
        <v>368</v>
      </c>
      <c r="J33" s="120">
        <v>64</v>
      </c>
      <c r="K33" s="120">
        <v>9</v>
      </c>
      <c r="L33" s="120">
        <v>127</v>
      </c>
      <c r="M33" s="120">
        <v>79</v>
      </c>
      <c r="N33" s="120">
        <v>47</v>
      </c>
      <c r="O33" s="120">
        <v>16</v>
      </c>
      <c r="P33" s="120">
        <v>43</v>
      </c>
      <c r="Q33" s="121">
        <v>385</v>
      </c>
      <c r="R33" s="121">
        <v>4</v>
      </c>
      <c r="S33" s="120">
        <v>757</v>
      </c>
      <c r="T33" s="141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142"/>
      <c r="AL33" s="142"/>
    </row>
    <row r="34" spans="1:38" ht="15" customHeight="1">
      <c r="A34" s="117" t="s">
        <v>58</v>
      </c>
      <c r="B34" s="122">
        <v>3</v>
      </c>
      <c r="C34" s="122">
        <v>1</v>
      </c>
      <c r="D34" s="122">
        <v>35</v>
      </c>
      <c r="E34" s="122">
        <v>27</v>
      </c>
      <c r="F34" s="122">
        <v>22</v>
      </c>
      <c r="G34" s="122">
        <v>9</v>
      </c>
      <c r="H34" s="122">
        <v>32</v>
      </c>
      <c r="I34" s="123">
        <v>129</v>
      </c>
      <c r="J34" s="122">
        <v>0</v>
      </c>
      <c r="K34" s="122">
        <v>1</v>
      </c>
      <c r="L34" s="122">
        <v>9</v>
      </c>
      <c r="M34" s="122">
        <v>7</v>
      </c>
      <c r="N34" s="122">
        <v>6</v>
      </c>
      <c r="O34" s="122">
        <v>1</v>
      </c>
      <c r="P34" s="122">
        <v>4</v>
      </c>
      <c r="Q34" s="123">
        <v>28</v>
      </c>
      <c r="R34" s="123">
        <v>3</v>
      </c>
      <c r="S34" s="122">
        <v>160</v>
      </c>
      <c r="T34" s="141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42"/>
      <c r="AL34" s="142"/>
    </row>
    <row r="35" spans="1:38" ht="15" customHeight="1">
      <c r="A35" s="113" t="s">
        <v>59</v>
      </c>
      <c r="B35" s="120">
        <v>12</v>
      </c>
      <c r="C35" s="120">
        <v>2</v>
      </c>
      <c r="D35" s="120">
        <v>15</v>
      </c>
      <c r="E35" s="120">
        <v>25</v>
      </c>
      <c r="F35" s="120">
        <v>20</v>
      </c>
      <c r="G35" s="120">
        <v>5</v>
      </c>
      <c r="H35" s="120">
        <v>29</v>
      </c>
      <c r="I35" s="121">
        <v>108</v>
      </c>
      <c r="J35" s="120">
        <v>56</v>
      </c>
      <c r="K35" s="120">
        <v>20</v>
      </c>
      <c r="L35" s="120">
        <v>156</v>
      </c>
      <c r="M35" s="120">
        <v>84</v>
      </c>
      <c r="N35" s="120">
        <v>44</v>
      </c>
      <c r="O35" s="120">
        <v>5</v>
      </c>
      <c r="P35" s="120">
        <v>43</v>
      </c>
      <c r="Q35" s="121">
        <v>408</v>
      </c>
      <c r="R35" s="121">
        <v>6</v>
      </c>
      <c r="S35" s="120">
        <v>522</v>
      </c>
      <c r="T35" s="141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 s="142"/>
      <c r="AL35" s="142"/>
    </row>
    <row r="36" spans="1:38" ht="15" customHeight="1">
      <c r="A36" s="113" t="s">
        <v>60</v>
      </c>
      <c r="B36" s="120">
        <v>3</v>
      </c>
      <c r="C36" s="120">
        <v>1</v>
      </c>
      <c r="D36" s="120">
        <v>0</v>
      </c>
      <c r="E36" s="120">
        <v>2</v>
      </c>
      <c r="F36" s="120">
        <v>6</v>
      </c>
      <c r="G36" s="120">
        <v>1</v>
      </c>
      <c r="H36" s="120">
        <v>4</v>
      </c>
      <c r="I36" s="121">
        <v>17</v>
      </c>
      <c r="J36" s="120">
        <v>62</v>
      </c>
      <c r="K36" s="120">
        <v>13</v>
      </c>
      <c r="L36" s="120">
        <v>118</v>
      </c>
      <c r="M36" s="120">
        <v>98</v>
      </c>
      <c r="N36" s="120">
        <v>26</v>
      </c>
      <c r="O36" s="120">
        <v>2</v>
      </c>
      <c r="P36" s="120">
        <v>51</v>
      </c>
      <c r="Q36" s="121">
        <v>370</v>
      </c>
      <c r="R36" s="121">
        <v>0</v>
      </c>
      <c r="S36" s="120">
        <v>387</v>
      </c>
      <c r="T36" s="141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 s="142"/>
      <c r="AL36" s="142"/>
    </row>
    <row r="37" spans="1:38" ht="15" customHeight="1">
      <c r="A37" s="113" t="s">
        <v>61</v>
      </c>
      <c r="B37" s="120">
        <v>24</v>
      </c>
      <c r="C37" s="120">
        <v>9</v>
      </c>
      <c r="D37" s="120">
        <v>51</v>
      </c>
      <c r="E37" s="120">
        <v>116</v>
      </c>
      <c r="F37" s="120">
        <v>144</v>
      </c>
      <c r="G37" s="120">
        <v>11</v>
      </c>
      <c r="H37" s="120">
        <v>69</v>
      </c>
      <c r="I37" s="121">
        <v>424</v>
      </c>
      <c r="J37" s="120">
        <v>81</v>
      </c>
      <c r="K37" s="120">
        <v>31</v>
      </c>
      <c r="L37" s="120">
        <v>227</v>
      </c>
      <c r="M37" s="120">
        <v>178</v>
      </c>
      <c r="N37" s="120">
        <v>63</v>
      </c>
      <c r="O37" s="120">
        <v>2</v>
      </c>
      <c r="P37" s="120">
        <v>53</v>
      </c>
      <c r="Q37" s="121">
        <v>635</v>
      </c>
      <c r="R37" s="121">
        <v>6</v>
      </c>
      <c r="S37" s="120">
        <v>1065</v>
      </c>
      <c r="T37" s="14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42"/>
      <c r="AL37" s="142"/>
    </row>
    <row r="38" spans="1:38" ht="15" customHeight="1">
      <c r="A38" s="117" t="s">
        <v>62</v>
      </c>
      <c r="B38" s="122">
        <v>14</v>
      </c>
      <c r="C38" s="122">
        <v>0</v>
      </c>
      <c r="D38" s="122">
        <v>63</v>
      </c>
      <c r="E38" s="122">
        <v>66</v>
      </c>
      <c r="F38" s="122">
        <v>54</v>
      </c>
      <c r="G38" s="122">
        <v>9</v>
      </c>
      <c r="H38" s="122">
        <v>26</v>
      </c>
      <c r="I38" s="123">
        <v>232</v>
      </c>
      <c r="J38" s="122">
        <v>22</v>
      </c>
      <c r="K38" s="122">
        <v>8</v>
      </c>
      <c r="L38" s="122">
        <v>29</v>
      </c>
      <c r="M38" s="122">
        <v>70</v>
      </c>
      <c r="N38" s="122">
        <v>16</v>
      </c>
      <c r="O38" s="122">
        <v>0</v>
      </c>
      <c r="P38" s="122">
        <v>14</v>
      </c>
      <c r="Q38" s="123">
        <v>159</v>
      </c>
      <c r="R38" s="123">
        <v>1</v>
      </c>
      <c r="S38" s="122">
        <v>392</v>
      </c>
      <c r="T38" s="14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 s="142"/>
      <c r="AL38" s="142"/>
    </row>
    <row r="39" spans="1:38" ht="15" customHeight="1">
      <c r="A39" s="113" t="s">
        <v>63</v>
      </c>
      <c r="B39" s="120">
        <v>72</v>
      </c>
      <c r="C39" s="120">
        <v>1</v>
      </c>
      <c r="D39" s="120">
        <v>132</v>
      </c>
      <c r="E39" s="120">
        <v>112</v>
      </c>
      <c r="F39" s="120">
        <v>150</v>
      </c>
      <c r="G39" s="120">
        <v>14</v>
      </c>
      <c r="H39" s="120">
        <v>52</v>
      </c>
      <c r="I39" s="121">
        <v>533</v>
      </c>
      <c r="J39" s="120">
        <v>18</v>
      </c>
      <c r="K39" s="120">
        <v>2</v>
      </c>
      <c r="L39" s="120">
        <v>49</v>
      </c>
      <c r="M39" s="120">
        <v>20</v>
      </c>
      <c r="N39" s="120">
        <v>32</v>
      </c>
      <c r="O39" s="120">
        <v>12</v>
      </c>
      <c r="P39" s="120">
        <v>21</v>
      </c>
      <c r="Q39" s="121">
        <v>154</v>
      </c>
      <c r="R39" s="121">
        <v>0</v>
      </c>
      <c r="S39" s="120">
        <v>687</v>
      </c>
      <c r="T39" s="14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 s="142"/>
      <c r="AL39" s="142"/>
    </row>
    <row r="40" spans="1:38" ht="15" customHeight="1">
      <c r="A40" s="113" t="s">
        <v>64</v>
      </c>
      <c r="B40" s="120">
        <v>50</v>
      </c>
      <c r="C40" s="120">
        <v>29</v>
      </c>
      <c r="D40" s="120">
        <v>116</v>
      </c>
      <c r="E40" s="120">
        <v>82</v>
      </c>
      <c r="F40" s="120">
        <v>164</v>
      </c>
      <c r="G40" s="120">
        <v>25</v>
      </c>
      <c r="H40" s="120">
        <v>87</v>
      </c>
      <c r="I40" s="121">
        <v>553</v>
      </c>
      <c r="J40" s="120">
        <v>78</v>
      </c>
      <c r="K40" s="120">
        <v>29</v>
      </c>
      <c r="L40" s="120">
        <v>126</v>
      </c>
      <c r="M40" s="120">
        <v>86</v>
      </c>
      <c r="N40" s="120">
        <v>22</v>
      </c>
      <c r="O40" s="120">
        <v>1</v>
      </c>
      <c r="P40" s="120">
        <v>52</v>
      </c>
      <c r="Q40" s="121">
        <v>394</v>
      </c>
      <c r="R40" s="121">
        <v>0</v>
      </c>
      <c r="S40" s="120">
        <v>947</v>
      </c>
      <c r="T40" s="14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142"/>
      <c r="AL40" s="142"/>
    </row>
    <row r="41" spans="1:38" ht="15" customHeight="1">
      <c r="A41" s="113" t="s">
        <v>65</v>
      </c>
      <c r="B41" s="120">
        <v>34</v>
      </c>
      <c r="C41" s="120">
        <v>0</v>
      </c>
      <c r="D41" s="120">
        <v>48</v>
      </c>
      <c r="E41" s="120">
        <v>22</v>
      </c>
      <c r="F41" s="120">
        <v>34</v>
      </c>
      <c r="G41" s="120">
        <v>7</v>
      </c>
      <c r="H41" s="120">
        <v>25</v>
      </c>
      <c r="I41" s="121">
        <v>170</v>
      </c>
      <c r="J41" s="120">
        <v>3</v>
      </c>
      <c r="K41" s="120">
        <v>0</v>
      </c>
      <c r="L41" s="120">
        <v>7</v>
      </c>
      <c r="M41" s="120">
        <v>4</v>
      </c>
      <c r="N41" s="120">
        <v>1</v>
      </c>
      <c r="O41" s="120">
        <v>0</v>
      </c>
      <c r="P41" s="120">
        <v>4</v>
      </c>
      <c r="Q41" s="121">
        <v>19</v>
      </c>
      <c r="R41" s="121">
        <v>1</v>
      </c>
      <c r="S41" s="120">
        <v>190</v>
      </c>
      <c r="T41" s="1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42"/>
      <c r="AL41" s="142"/>
    </row>
    <row r="42" spans="1:38" ht="15" customHeight="1">
      <c r="A42" s="117" t="s">
        <v>66</v>
      </c>
      <c r="B42" s="122">
        <v>27</v>
      </c>
      <c r="C42" s="122">
        <v>4</v>
      </c>
      <c r="D42" s="122">
        <v>50</v>
      </c>
      <c r="E42" s="122">
        <v>43</v>
      </c>
      <c r="F42" s="122">
        <v>6</v>
      </c>
      <c r="G42" s="122">
        <v>0</v>
      </c>
      <c r="H42" s="122">
        <v>36</v>
      </c>
      <c r="I42" s="123">
        <v>166</v>
      </c>
      <c r="J42" s="122">
        <v>6</v>
      </c>
      <c r="K42" s="122">
        <v>0</v>
      </c>
      <c r="L42" s="122">
        <v>15</v>
      </c>
      <c r="M42" s="122">
        <v>10</v>
      </c>
      <c r="N42" s="122">
        <v>2</v>
      </c>
      <c r="O42" s="122">
        <v>0</v>
      </c>
      <c r="P42" s="122">
        <v>19</v>
      </c>
      <c r="Q42" s="123">
        <v>52</v>
      </c>
      <c r="R42" s="123">
        <v>0</v>
      </c>
      <c r="S42" s="122">
        <v>218</v>
      </c>
      <c r="T42" s="14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42"/>
      <c r="AL42" s="142"/>
    </row>
    <row r="43" spans="1:38" ht="15" customHeight="1">
      <c r="A43" s="113" t="s">
        <v>67</v>
      </c>
      <c r="B43" s="120">
        <v>23</v>
      </c>
      <c r="C43" s="120">
        <v>1</v>
      </c>
      <c r="D43" s="120">
        <v>38</v>
      </c>
      <c r="E43" s="120">
        <v>4</v>
      </c>
      <c r="F43" s="120">
        <v>15</v>
      </c>
      <c r="G43" s="120">
        <v>6</v>
      </c>
      <c r="H43" s="120">
        <v>10</v>
      </c>
      <c r="I43" s="121">
        <v>97</v>
      </c>
      <c r="J43" s="120">
        <v>21</v>
      </c>
      <c r="K43" s="120">
        <v>9</v>
      </c>
      <c r="L43" s="120">
        <v>60</v>
      </c>
      <c r="M43" s="120">
        <v>81</v>
      </c>
      <c r="N43" s="120">
        <v>0</v>
      </c>
      <c r="O43" s="120">
        <v>28</v>
      </c>
      <c r="P43" s="120">
        <v>22</v>
      </c>
      <c r="Q43" s="121">
        <v>221</v>
      </c>
      <c r="R43" s="121">
        <v>11</v>
      </c>
      <c r="S43" s="120">
        <v>329</v>
      </c>
      <c r="T43" s="14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 s="142"/>
      <c r="AL43" s="142"/>
    </row>
    <row r="44" spans="1:38" ht="15" customHeight="1">
      <c r="A44" s="113" t="s">
        <v>68</v>
      </c>
      <c r="B44" s="120">
        <v>9</v>
      </c>
      <c r="C44" s="120">
        <v>0</v>
      </c>
      <c r="D44" s="120">
        <v>17</v>
      </c>
      <c r="E44" s="120">
        <v>12</v>
      </c>
      <c r="F44" s="120">
        <v>7</v>
      </c>
      <c r="G44" s="120">
        <v>10</v>
      </c>
      <c r="H44" s="120">
        <v>20</v>
      </c>
      <c r="I44" s="121">
        <v>75</v>
      </c>
      <c r="J44" s="120">
        <v>11</v>
      </c>
      <c r="K44" s="120">
        <v>0</v>
      </c>
      <c r="L44" s="120">
        <v>22</v>
      </c>
      <c r="M44" s="120">
        <v>9</v>
      </c>
      <c r="N44" s="120">
        <v>4</v>
      </c>
      <c r="O44" s="120">
        <v>1</v>
      </c>
      <c r="P44" s="120">
        <v>14</v>
      </c>
      <c r="Q44" s="121">
        <v>61</v>
      </c>
      <c r="R44" s="121">
        <v>0</v>
      </c>
      <c r="S44" s="120">
        <v>136</v>
      </c>
      <c r="T44" s="14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 s="142"/>
      <c r="AL44" s="142"/>
    </row>
    <row r="45" spans="1:38" ht="15" customHeight="1">
      <c r="A45" s="113" t="s">
        <v>69</v>
      </c>
      <c r="B45" s="120">
        <v>8</v>
      </c>
      <c r="C45" s="120">
        <v>5</v>
      </c>
      <c r="D45" s="120">
        <v>11</v>
      </c>
      <c r="E45" s="120">
        <v>15</v>
      </c>
      <c r="F45" s="120">
        <v>23</v>
      </c>
      <c r="G45" s="120">
        <v>2</v>
      </c>
      <c r="H45" s="120">
        <v>22</v>
      </c>
      <c r="I45" s="121">
        <v>86</v>
      </c>
      <c r="J45" s="120">
        <v>55</v>
      </c>
      <c r="K45" s="120">
        <v>60</v>
      </c>
      <c r="L45" s="120">
        <v>188</v>
      </c>
      <c r="M45" s="120">
        <v>121</v>
      </c>
      <c r="N45" s="120">
        <v>38</v>
      </c>
      <c r="O45" s="120">
        <v>1</v>
      </c>
      <c r="P45" s="120">
        <v>49</v>
      </c>
      <c r="Q45" s="121">
        <v>512</v>
      </c>
      <c r="R45" s="121">
        <v>4</v>
      </c>
      <c r="S45" s="120">
        <v>602</v>
      </c>
      <c r="T45" s="14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 s="142"/>
      <c r="AL45" s="142"/>
    </row>
    <row r="46" spans="1:38" ht="15" customHeight="1">
      <c r="A46" s="117" t="s">
        <v>70</v>
      </c>
      <c r="B46" s="122">
        <v>69</v>
      </c>
      <c r="C46" s="122">
        <v>9</v>
      </c>
      <c r="D46" s="122">
        <v>48</v>
      </c>
      <c r="E46" s="122">
        <v>33</v>
      </c>
      <c r="F46" s="122">
        <v>40</v>
      </c>
      <c r="G46" s="122">
        <v>6</v>
      </c>
      <c r="H46" s="122">
        <v>24</v>
      </c>
      <c r="I46" s="123">
        <v>229</v>
      </c>
      <c r="J46" s="122">
        <v>34</v>
      </c>
      <c r="K46" s="122">
        <v>3</v>
      </c>
      <c r="L46" s="122">
        <v>86</v>
      </c>
      <c r="M46" s="122">
        <v>23</v>
      </c>
      <c r="N46" s="122">
        <v>9</v>
      </c>
      <c r="O46" s="122">
        <v>4</v>
      </c>
      <c r="P46" s="122">
        <v>13</v>
      </c>
      <c r="Q46" s="123">
        <v>172</v>
      </c>
      <c r="R46" s="123">
        <v>4</v>
      </c>
      <c r="S46" s="122">
        <v>405</v>
      </c>
      <c r="T46" s="14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 s="142"/>
      <c r="AL46" s="142"/>
    </row>
    <row r="47" spans="1:38" ht="15" customHeight="1">
      <c r="A47" s="113" t="s">
        <v>71</v>
      </c>
      <c r="B47" s="120">
        <v>55</v>
      </c>
      <c r="C47" s="120">
        <v>22</v>
      </c>
      <c r="D47" s="120">
        <v>161</v>
      </c>
      <c r="E47" s="120">
        <v>63</v>
      </c>
      <c r="F47" s="120">
        <v>28</v>
      </c>
      <c r="G47" s="120">
        <v>12</v>
      </c>
      <c r="H47" s="120">
        <v>122</v>
      </c>
      <c r="I47" s="121">
        <v>463</v>
      </c>
      <c r="J47" s="120">
        <v>36</v>
      </c>
      <c r="K47" s="120">
        <v>17</v>
      </c>
      <c r="L47" s="120">
        <v>145</v>
      </c>
      <c r="M47" s="120">
        <v>74</v>
      </c>
      <c r="N47" s="120">
        <v>26</v>
      </c>
      <c r="O47" s="120">
        <v>22</v>
      </c>
      <c r="P47" s="120">
        <v>258</v>
      </c>
      <c r="Q47" s="121">
        <v>578</v>
      </c>
      <c r="R47" s="121">
        <v>0</v>
      </c>
      <c r="S47" s="120">
        <v>1041</v>
      </c>
      <c r="T47" s="14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42"/>
      <c r="AL47" s="143"/>
    </row>
    <row r="48" spans="1:38" ht="15" customHeight="1">
      <c r="A48" s="113" t="s">
        <v>72</v>
      </c>
      <c r="B48" s="120">
        <v>64</v>
      </c>
      <c r="C48" s="120">
        <v>10</v>
      </c>
      <c r="D48" s="120">
        <v>636</v>
      </c>
      <c r="E48" s="120">
        <v>46</v>
      </c>
      <c r="F48" s="120">
        <v>61</v>
      </c>
      <c r="G48" s="120">
        <v>17</v>
      </c>
      <c r="H48" s="120">
        <v>68</v>
      </c>
      <c r="I48" s="121">
        <v>902</v>
      </c>
      <c r="J48" s="120">
        <v>75</v>
      </c>
      <c r="K48" s="120">
        <v>13</v>
      </c>
      <c r="L48" s="120">
        <v>153</v>
      </c>
      <c r="M48" s="120">
        <v>39</v>
      </c>
      <c r="N48" s="120">
        <v>15</v>
      </c>
      <c r="O48" s="120">
        <v>1</v>
      </c>
      <c r="P48" s="120">
        <v>247</v>
      </c>
      <c r="Q48" s="121">
        <v>543</v>
      </c>
      <c r="R48" s="121">
        <v>5</v>
      </c>
      <c r="S48" s="120">
        <v>1450</v>
      </c>
      <c r="T48" s="14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 s="142"/>
      <c r="AL48" s="143"/>
    </row>
    <row r="49" spans="1:38" ht="15" customHeight="1">
      <c r="A49" s="113" t="s">
        <v>73</v>
      </c>
      <c r="B49" s="120">
        <v>12</v>
      </c>
      <c r="C49" s="120">
        <v>0</v>
      </c>
      <c r="D49" s="120">
        <v>36</v>
      </c>
      <c r="E49" s="120">
        <v>17</v>
      </c>
      <c r="F49" s="120">
        <v>20</v>
      </c>
      <c r="G49" s="120">
        <v>1</v>
      </c>
      <c r="H49" s="120">
        <v>20</v>
      </c>
      <c r="I49" s="121">
        <v>106</v>
      </c>
      <c r="J49" s="120">
        <v>0</v>
      </c>
      <c r="K49" s="120">
        <v>0</v>
      </c>
      <c r="L49" s="120">
        <v>2</v>
      </c>
      <c r="M49" s="120">
        <v>1</v>
      </c>
      <c r="N49" s="120">
        <v>1</v>
      </c>
      <c r="O49" s="120">
        <v>0</v>
      </c>
      <c r="P49" s="120">
        <v>3</v>
      </c>
      <c r="Q49" s="121">
        <v>7</v>
      </c>
      <c r="R49" s="121">
        <v>0</v>
      </c>
      <c r="S49" s="120">
        <v>113</v>
      </c>
      <c r="T49" s="14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 s="142"/>
      <c r="AL49" s="142"/>
    </row>
    <row r="50" spans="1:38" ht="15" customHeight="1">
      <c r="A50" s="117" t="s">
        <v>74</v>
      </c>
      <c r="B50" s="122">
        <v>29</v>
      </c>
      <c r="C50" s="122">
        <v>8</v>
      </c>
      <c r="D50" s="122">
        <v>67</v>
      </c>
      <c r="E50" s="122">
        <v>73</v>
      </c>
      <c r="F50" s="122">
        <v>192</v>
      </c>
      <c r="G50" s="122">
        <v>43</v>
      </c>
      <c r="H50" s="122">
        <v>96</v>
      </c>
      <c r="I50" s="123">
        <v>508</v>
      </c>
      <c r="J50" s="122">
        <v>105</v>
      </c>
      <c r="K50" s="122">
        <v>22</v>
      </c>
      <c r="L50" s="122">
        <v>139</v>
      </c>
      <c r="M50" s="122">
        <v>162</v>
      </c>
      <c r="N50" s="122">
        <v>111</v>
      </c>
      <c r="O50" s="122">
        <v>7</v>
      </c>
      <c r="P50" s="122">
        <v>68</v>
      </c>
      <c r="Q50" s="123">
        <v>614</v>
      </c>
      <c r="R50" s="123">
        <v>10</v>
      </c>
      <c r="S50" s="122">
        <v>1132</v>
      </c>
      <c r="T50" s="14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 s="142"/>
      <c r="AL50" s="143"/>
    </row>
    <row r="51" spans="1:38" ht="15" customHeight="1">
      <c r="A51" s="113" t="s">
        <v>75</v>
      </c>
      <c r="B51" s="120">
        <v>41</v>
      </c>
      <c r="C51" s="120">
        <v>1</v>
      </c>
      <c r="D51" s="120">
        <v>98</v>
      </c>
      <c r="E51" s="120">
        <v>78</v>
      </c>
      <c r="F51" s="120">
        <v>145</v>
      </c>
      <c r="G51" s="120">
        <v>2</v>
      </c>
      <c r="H51" s="120">
        <v>61</v>
      </c>
      <c r="I51" s="121">
        <v>426</v>
      </c>
      <c r="J51" s="120">
        <v>47</v>
      </c>
      <c r="K51" s="120">
        <v>19</v>
      </c>
      <c r="L51" s="120">
        <v>90</v>
      </c>
      <c r="M51" s="120">
        <v>58</v>
      </c>
      <c r="N51" s="120">
        <v>17</v>
      </c>
      <c r="O51" s="120">
        <v>2</v>
      </c>
      <c r="P51" s="120">
        <v>27</v>
      </c>
      <c r="Q51" s="121">
        <v>260</v>
      </c>
      <c r="R51" s="121">
        <v>1</v>
      </c>
      <c r="S51" s="120">
        <v>687</v>
      </c>
      <c r="T51" s="14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 s="142"/>
      <c r="AL51" s="142"/>
    </row>
    <row r="52" spans="1:38" ht="15" customHeight="1">
      <c r="A52" s="113" t="s">
        <v>76</v>
      </c>
      <c r="B52" s="120">
        <v>23</v>
      </c>
      <c r="C52" s="120">
        <v>0</v>
      </c>
      <c r="D52" s="120">
        <v>117</v>
      </c>
      <c r="E52" s="120">
        <v>62</v>
      </c>
      <c r="F52" s="120">
        <v>66</v>
      </c>
      <c r="G52" s="120">
        <v>20</v>
      </c>
      <c r="H52" s="120">
        <v>21</v>
      </c>
      <c r="I52" s="121">
        <v>309</v>
      </c>
      <c r="J52" s="120">
        <v>24</v>
      </c>
      <c r="K52" s="120">
        <v>7</v>
      </c>
      <c r="L52" s="120">
        <v>76</v>
      </c>
      <c r="M52" s="120">
        <v>42</v>
      </c>
      <c r="N52" s="120">
        <v>32</v>
      </c>
      <c r="O52" s="120">
        <v>0</v>
      </c>
      <c r="P52" s="120">
        <v>8</v>
      </c>
      <c r="Q52" s="121">
        <v>189</v>
      </c>
      <c r="R52" s="121">
        <v>0</v>
      </c>
      <c r="S52" s="120">
        <v>498</v>
      </c>
      <c r="T52" s="14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 s="142"/>
      <c r="AL52" s="142"/>
    </row>
    <row r="53" spans="1:38" ht="15" customHeight="1">
      <c r="A53" s="113" t="s">
        <v>77</v>
      </c>
      <c r="B53" s="120">
        <v>77</v>
      </c>
      <c r="C53" s="120">
        <v>5</v>
      </c>
      <c r="D53" s="120">
        <v>115</v>
      </c>
      <c r="E53" s="120">
        <v>144</v>
      </c>
      <c r="F53" s="120">
        <v>103</v>
      </c>
      <c r="G53" s="120">
        <v>62</v>
      </c>
      <c r="H53" s="120">
        <v>141</v>
      </c>
      <c r="I53" s="121">
        <v>647</v>
      </c>
      <c r="J53" s="120">
        <v>50</v>
      </c>
      <c r="K53" s="120">
        <v>18</v>
      </c>
      <c r="L53" s="120">
        <v>221</v>
      </c>
      <c r="M53" s="120">
        <v>119</v>
      </c>
      <c r="N53" s="120">
        <v>46</v>
      </c>
      <c r="O53" s="120">
        <v>10</v>
      </c>
      <c r="P53" s="120">
        <v>77</v>
      </c>
      <c r="Q53" s="121">
        <v>541</v>
      </c>
      <c r="R53" s="121">
        <v>0</v>
      </c>
      <c r="S53" s="120">
        <v>1188</v>
      </c>
      <c r="T53" s="14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 s="142"/>
      <c r="AL53" s="143"/>
    </row>
    <row r="54" spans="1:38" ht="15" customHeight="1">
      <c r="A54" s="117" t="s">
        <v>78</v>
      </c>
      <c r="B54" s="122">
        <v>1</v>
      </c>
      <c r="C54" s="122">
        <v>1</v>
      </c>
      <c r="D54" s="122">
        <v>1</v>
      </c>
      <c r="E54" s="122">
        <v>3</v>
      </c>
      <c r="F54" s="122">
        <v>1</v>
      </c>
      <c r="G54" s="122">
        <v>1</v>
      </c>
      <c r="H54" s="122">
        <v>2</v>
      </c>
      <c r="I54" s="123">
        <v>10</v>
      </c>
      <c r="J54" s="122">
        <v>9</v>
      </c>
      <c r="K54" s="122">
        <v>3</v>
      </c>
      <c r="L54" s="122">
        <v>17</v>
      </c>
      <c r="M54" s="122">
        <v>1</v>
      </c>
      <c r="N54" s="122">
        <v>0</v>
      </c>
      <c r="O54" s="122">
        <v>0</v>
      </c>
      <c r="P54" s="122">
        <v>11</v>
      </c>
      <c r="Q54" s="123">
        <v>41</v>
      </c>
      <c r="R54" s="123">
        <v>0</v>
      </c>
      <c r="S54" s="122">
        <v>51</v>
      </c>
      <c r="T54" s="14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 s="142"/>
      <c r="AL54" s="142"/>
    </row>
    <row r="55" spans="1:38" ht="15" customHeight="1">
      <c r="A55" s="113" t="s">
        <v>79</v>
      </c>
      <c r="B55" s="120">
        <v>68</v>
      </c>
      <c r="C55" s="120">
        <v>20</v>
      </c>
      <c r="D55" s="120">
        <v>179</v>
      </c>
      <c r="E55" s="120">
        <v>250</v>
      </c>
      <c r="F55" s="120">
        <v>22</v>
      </c>
      <c r="G55" s="120">
        <v>4</v>
      </c>
      <c r="H55" s="120">
        <v>70</v>
      </c>
      <c r="I55" s="121">
        <v>613</v>
      </c>
      <c r="J55" s="120">
        <v>37</v>
      </c>
      <c r="K55" s="120">
        <v>8</v>
      </c>
      <c r="L55" s="120">
        <v>139</v>
      </c>
      <c r="M55" s="120">
        <v>167</v>
      </c>
      <c r="N55" s="120">
        <v>14</v>
      </c>
      <c r="O55" s="120">
        <v>17</v>
      </c>
      <c r="P55" s="120">
        <v>25</v>
      </c>
      <c r="Q55" s="121">
        <v>407</v>
      </c>
      <c r="R55" s="121">
        <v>0</v>
      </c>
      <c r="S55" s="120">
        <v>1020</v>
      </c>
      <c r="T55" s="14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 s="142"/>
      <c r="AL55" s="142"/>
    </row>
    <row r="56" spans="1:38" ht="15" customHeight="1">
      <c r="A56" s="113" t="s">
        <v>80</v>
      </c>
      <c r="B56" s="120">
        <v>10</v>
      </c>
      <c r="C56" s="120">
        <v>3</v>
      </c>
      <c r="D56" s="120">
        <v>28</v>
      </c>
      <c r="E56" s="120">
        <v>9</v>
      </c>
      <c r="F56" s="120">
        <v>31</v>
      </c>
      <c r="G56" s="120">
        <v>6</v>
      </c>
      <c r="H56" s="120">
        <v>16</v>
      </c>
      <c r="I56" s="121">
        <v>103</v>
      </c>
      <c r="J56" s="120">
        <v>3</v>
      </c>
      <c r="K56" s="120">
        <v>0</v>
      </c>
      <c r="L56" s="120">
        <v>3</v>
      </c>
      <c r="M56" s="120">
        <v>3</v>
      </c>
      <c r="N56" s="120">
        <v>3</v>
      </c>
      <c r="O56" s="120">
        <v>0</v>
      </c>
      <c r="P56" s="120">
        <v>1</v>
      </c>
      <c r="Q56" s="121">
        <v>13</v>
      </c>
      <c r="R56" s="121">
        <v>0</v>
      </c>
      <c r="S56" s="120">
        <v>116</v>
      </c>
      <c r="T56" s="14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 s="142"/>
      <c r="AL56" s="142"/>
    </row>
    <row r="57" spans="1:38" ht="15" customHeight="1">
      <c r="A57" s="113" t="s">
        <v>81</v>
      </c>
      <c r="B57" s="120">
        <v>57</v>
      </c>
      <c r="C57" s="120">
        <v>0</v>
      </c>
      <c r="D57" s="120">
        <v>84</v>
      </c>
      <c r="E57" s="120">
        <v>92</v>
      </c>
      <c r="F57" s="120">
        <v>88</v>
      </c>
      <c r="G57" s="120">
        <v>74</v>
      </c>
      <c r="H57" s="120">
        <v>70</v>
      </c>
      <c r="I57" s="121">
        <v>465</v>
      </c>
      <c r="J57" s="120">
        <v>105</v>
      </c>
      <c r="K57" s="120">
        <v>17</v>
      </c>
      <c r="L57" s="120">
        <v>185</v>
      </c>
      <c r="M57" s="120">
        <v>144</v>
      </c>
      <c r="N57" s="120">
        <v>49</v>
      </c>
      <c r="O57" s="120">
        <v>14</v>
      </c>
      <c r="P57" s="120">
        <v>54</v>
      </c>
      <c r="Q57" s="121">
        <v>568</v>
      </c>
      <c r="R57" s="121">
        <v>4</v>
      </c>
      <c r="S57" s="120">
        <v>1037</v>
      </c>
      <c r="T57" s="14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 s="142"/>
      <c r="AL57" s="142"/>
    </row>
    <row r="58" spans="1:38" ht="15" customHeight="1">
      <c r="A58" s="117" t="s">
        <v>82</v>
      </c>
      <c r="B58" s="122">
        <v>224</v>
      </c>
      <c r="C58" s="122">
        <v>1</v>
      </c>
      <c r="D58" s="122">
        <v>455</v>
      </c>
      <c r="E58" s="122">
        <v>356</v>
      </c>
      <c r="F58" s="122">
        <v>373</v>
      </c>
      <c r="G58" s="122">
        <v>76</v>
      </c>
      <c r="H58" s="122">
        <v>105</v>
      </c>
      <c r="I58" s="123">
        <v>1590</v>
      </c>
      <c r="J58" s="122">
        <v>469</v>
      </c>
      <c r="K58" s="122">
        <v>297</v>
      </c>
      <c r="L58" s="122">
        <v>639</v>
      </c>
      <c r="M58" s="122">
        <v>439</v>
      </c>
      <c r="N58" s="122">
        <v>191</v>
      </c>
      <c r="O58" s="122">
        <v>12</v>
      </c>
      <c r="P58" s="122">
        <v>158</v>
      </c>
      <c r="Q58" s="123">
        <v>2205</v>
      </c>
      <c r="R58" s="123">
        <v>2</v>
      </c>
      <c r="S58" s="122">
        <v>3797</v>
      </c>
      <c r="T58" s="14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42"/>
      <c r="AL58" s="143"/>
    </row>
    <row r="59" spans="1:38" ht="15" customHeight="1">
      <c r="A59" s="113" t="s">
        <v>83</v>
      </c>
      <c r="B59" s="120">
        <v>42</v>
      </c>
      <c r="C59" s="120">
        <v>1</v>
      </c>
      <c r="D59" s="120">
        <v>32</v>
      </c>
      <c r="E59" s="120">
        <v>10</v>
      </c>
      <c r="F59" s="120">
        <v>14</v>
      </c>
      <c r="G59" s="120">
        <v>4</v>
      </c>
      <c r="H59" s="120">
        <v>16</v>
      </c>
      <c r="I59" s="121">
        <v>119</v>
      </c>
      <c r="J59" s="120">
        <v>19</v>
      </c>
      <c r="K59" s="120">
        <v>0</v>
      </c>
      <c r="L59" s="120">
        <v>65</v>
      </c>
      <c r="M59" s="120">
        <v>32</v>
      </c>
      <c r="N59" s="120">
        <v>19</v>
      </c>
      <c r="O59" s="120">
        <v>6</v>
      </c>
      <c r="P59" s="120">
        <v>19</v>
      </c>
      <c r="Q59" s="121">
        <v>160</v>
      </c>
      <c r="R59" s="121">
        <v>2</v>
      </c>
      <c r="S59" s="120">
        <v>281</v>
      </c>
      <c r="T59" s="14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 s="142"/>
      <c r="AL59" s="142"/>
    </row>
    <row r="60" spans="1:38" ht="15" customHeight="1">
      <c r="A60" s="113" t="s">
        <v>84</v>
      </c>
      <c r="B60" s="120">
        <v>3</v>
      </c>
      <c r="C60" s="120">
        <v>0</v>
      </c>
      <c r="D60" s="120">
        <v>11</v>
      </c>
      <c r="E60" s="120">
        <v>12</v>
      </c>
      <c r="F60" s="120">
        <v>12</v>
      </c>
      <c r="G60" s="120">
        <v>3</v>
      </c>
      <c r="H60" s="120">
        <v>11</v>
      </c>
      <c r="I60" s="121">
        <v>52</v>
      </c>
      <c r="J60" s="120">
        <v>0</v>
      </c>
      <c r="K60" s="120">
        <v>0</v>
      </c>
      <c r="L60" s="120">
        <v>3</v>
      </c>
      <c r="M60" s="120">
        <v>4</v>
      </c>
      <c r="N60" s="120">
        <v>3</v>
      </c>
      <c r="O60" s="120">
        <v>0</v>
      </c>
      <c r="P60" s="120">
        <v>0</v>
      </c>
      <c r="Q60" s="121">
        <v>10</v>
      </c>
      <c r="R60" s="121">
        <v>0</v>
      </c>
      <c r="S60" s="120">
        <v>62</v>
      </c>
      <c r="T60" s="141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 s="142"/>
      <c r="AL60" s="142"/>
    </row>
    <row r="61" spans="1:38" ht="15" customHeight="1">
      <c r="A61" s="113" t="s">
        <v>85</v>
      </c>
      <c r="B61" s="120">
        <v>62</v>
      </c>
      <c r="C61" s="120">
        <v>3</v>
      </c>
      <c r="D61" s="120">
        <v>101</v>
      </c>
      <c r="E61" s="120">
        <v>103</v>
      </c>
      <c r="F61" s="120">
        <v>120</v>
      </c>
      <c r="G61" s="120">
        <v>14</v>
      </c>
      <c r="H61" s="120">
        <v>59</v>
      </c>
      <c r="I61" s="121">
        <v>462</v>
      </c>
      <c r="J61" s="120">
        <v>59</v>
      </c>
      <c r="K61" s="120">
        <v>14</v>
      </c>
      <c r="L61" s="120">
        <v>65</v>
      </c>
      <c r="M61" s="120">
        <v>64</v>
      </c>
      <c r="N61" s="120">
        <v>42</v>
      </c>
      <c r="O61" s="120">
        <v>1</v>
      </c>
      <c r="P61" s="120">
        <v>12</v>
      </c>
      <c r="Q61" s="121">
        <v>257</v>
      </c>
      <c r="R61" s="121">
        <v>41</v>
      </c>
      <c r="S61" s="120">
        <v>760</v>
      </c>
      <c r="T61" s="14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 s="142"/>
      <c r="AL61" s="142"/>
    </row>
    <row r="62" spans="1:38" ht="15" customHeight="1">
      <c r="A62" s="117" t="s">
        <v>86</v>
      </c>
      <c r="B62" s="122">
        <v>32</v>
      </c>
      <c r="C62" s="122">
        <v>9</v>
      </c>
      <c r="D62" s="122">
        <v>33</v>
      </c>
      <c r="E62" s="122">
        <v>42</v>
      </c>
      <c r="F62" s="122">
        <v>86</v>
      </c>
      <c r="G62" s="122">
        <v>17</v>
      </c>
      <c r="H62" s="122">
        <v>19</v>
      </c>
      <c r="I62" s="123">
        <v>238</v>
      </c>
      <c r="J62" s="122">
        <v>38</v>
      </c>
      <c r="K62" s="122">
        <v>20</v>
      </c>
      <c r="L62" s="122">
        <v>112</v>
      </c>
      <c r="M62" s="122">
        <v>67</v>
      </c>
      <c r="N62" s="122">
        <v>29</v>
      </c>
      <c r="O62" s="122">
        <v>0</v>
      </c>
      <c r="P62" s="122">
        <v>28</v>
      </c>
      <c r="Q62" s="123">
        <v>294</v>
      </c>
      <c r="R62" s="123">
        <v>4</v>
      </c>
      <c r="S62" s="122">
        <v>536</v>
      </c>
      <c r="T62" s="14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 s="142"/>
      <c r="AL62" s="142"/>
    </row>
    <row r="63" spans="1:38" ht="15" customHeight="1">
      <c r="A63" s="113" t="s">
        <v>87</v>
      </c>
      <c r="B63" s="120">
        <v>19</v>
      </c>
      <c r="C63" s="120">
        <v>1</v>
      </c>
      <c r="D63" s="120">
        <v>42</v>
      </c>
      <c r="E63" s="120">
        <v>31</v>
      </c>
      <c r="F63" s="120">
        <v>48</v>
      </c>
      <c r="G63" s="120">
        <v>9</v>
      </c>
      <c r="H63" s="120">
        <v>19</v>
      </c>
      <c r="I63" s="121">
        <v>169</v>
      </c>
      <c r="J63" s="120">
        <v>29</v>
      </c>
      <c r="K63" s="120">
        <v>1</v>
      </c>
      <c r="L63" s="120">
        <v>20</v>
      </c>
      <c r="M63" s="120">
        <v>30</v>
      </c>
      <c r="N63" s="120">
        <v>5</v>
      </c>
      <c r="O63" s="120">
        <v>11</v>
      </c>
      <c r="P63" s="120">
        <v>3</v>
      </c>
      <c r="Q63" s="121">
        <v>99</v>
      </c>
      <c r="R63" s="121">
        <v>1</v>
      </c>
      <c r="S63" s="120">
        <v>269</v>
      </c>
      <c r="T63" s="14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 s="142"/>
      <c r="AL63" s="142"/>
    </row>
    <row r="64" spans="1:38" ht="15" customHeight="1">
      <c r="A64" s="113" t="s">
        <v>88</v>
      </c>
      <c r="B64" s="120">
        <v>30</v>
      </c>
      <c r="C64" s="120">
        <v>5</v>
      </c>
      <c r="D64" s="120">
        <v>107</v>
      </c>
      <c r="E64" s="120">
        <v>72</v>
      </c>
      <c r="F64" s="120">
        <v>90</v>
      </c>
      <c r="G64" s="120">
        <v>42</v>
      </c>
      <c r="H64" s="120">
        <v>60</v>
      </c>
      <c r="I64" s="121">
        <v>406</v>
      </c>
      <c r="J64" s="120">
        <v>13</v>
      </c>
      <c r="K64" s="120">
        <v>7</v>
      </c>
      <c r="L64" s="120">
        <v>67</v>
      </c>
      <c r="M64" s="120">
        <v>59</v>
      </c>
      <c r="N64" s="120">
        <v>5</v>
      </c>
      <c r="O64" s="120">
        <v>17</v>
      </c>
      <c r="P64" s="120">
        <v>26</v>
      </c>
      <c r="Q64" s="121">
        <v>194</v>
      </c>
      <c r="R64" s="121">
        <v>7</v>
      </c>
      <c r="S64" s="120">
        <v>607</v>
      </c>
      <c r="T64" s="141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 s="142"/>
      <c r="AL64" s="142"/>
    </row>
    <row r="65" spans="1:38" ht="15" customHeight="1" thickBot="1">
      <c r="A65" s="113" t="s">
        <v>89</v>
      </c>
      <c r="B65" s="120">
        <v>34</v>
      </c>
      <c r="C65" s="120">
        <v>0</v>
      </c>
      <c r="D65" s="120">
        <v>24</v>
      </c>
      <c r="E65" s="120">
        <v>8</v>
      </c>
      <c r="F65" s="120">
        <v>19</v>
      </c>
      <c r="G65" s="120">
        <v>0</v>
      </c>
      <c r="H65" s="120">
        <v>6</v>
      </c>
      <c r="I65" s="121">
        <v>91</v>
      </c>
      <c r="J65" s="120">
        <v>4</v>
      </c>
      <c r="K65" s="120">
        <v>0</v>
      </c>
      <c r="L65" s="120">
        <v>9</v>
      </c>
      <c r="M65" s="120">
        <v>0</v>
      </c>
      <c r="N65" s="120">
        <v>0</v>
      </c>
      <c r="O65" s="120">
        <v>0</v>
      </c>
      <c r="P65" s="120">
        <v>8</v>
      </c>
      <c r="Q65" s="121">
        <v>21</v>
      </c>
      <c r="R65" s="121">
        <v>0</v>
      </c>
      <c r="S65" s="120">
        <v>112</v>
      </c>
      <c r="T65" s="14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142"/>
      <c r="AL65" s="142"/>
    </row>
    <row r="66" spans="1:38" ht="21" customHeight="1" thickTop="1">
      <c r="A66" s="124" t="s">
        <v>90</v>
      </c>
      <c r="B66" s="125">
        <v>2282</v>
      </c>
      <c r="C66" s="125">
        <v>565</v>
      </c>
      <c r="D66" s="125">
        <v>4929</v>
      </c>
      <c r="E66" s="125">
        <v>3392</v>
      </c>
      <c r="F66" s="125">
        <v>3874</v>
      </c>
      <c r="G66" s="125">
        <v>915</v>
      </c>
      <c r="H66" s="125">
        <v>2337</v>
      </c>
      <c r="I66" s="126">
        <v>18294</v>
      </c>
      <c r="J66" s="125">
        <v>2799</v>
      </c>
      <c r="K66" s="125">
        <v>1114</v>
      </c>
      <c r="L66" s="125">
        <v>6629</v>
      </c>
      <c r="M66" s="125">
        <v>4234</v>
      </c>
      <c r="N66" s="125">
        <v>1818</v>
      </c>
      <c r="O66" s="125">
        <v>449</v>
      </c>
      <c r="P66" s="125">
        <v>2288</v>
      </c>
      <c r="Q66" s="126">
        <v>19331</v>
      </c>
      <c r="R66" s="126">
        <v>181</v>
      </c>
      <c r="S66" s="125">
        <v>37806</v>
      </c>
      <c r="T66" s="14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142"/>
      <c r="AL66" s="143"/>
    </row>
    <row r="67" spans="1:38" ht="15" customHeight="1">
      <c r="A67" s="117" t="s">
        <v>91</v>
      </c>
      <c r="B67" s="122">
        <v>34</v>
      </c>
      <c r="C67" s="122">
        <v>1</v>
      </c>
      <c r="D67" s="122">
        <v>33</v>
      </c>
      <c r="E67" s="122">
        <v>57</v>
      </c>
      <c r="F67" s="122">
        <v>6</v>
      </c>
      <c r="G67" s="122">
        <v>32</v>
      </c>
      <c r="H67" s="122">
        <v>12</v>
      </c>
      <c r="I67" s="123">
        <v>175</v>
      </c>
      <c r="J67" s="122">
        <v>14</v>
      </c>
      <c r="K67" s="122">
        <v>0</v>
      </c>
      <c r="L67" s="122">
        <v>43</v>
      </c>
      <c r="M67" s="122">
        <v>21</v>
      </c>
      <c r="N67" s="122">
        <v>17</v>
      </c>
      <c r="O67" s="122">
        <v>0</v>
      </c>
      <c r="P67" s="122">
        <v>9</v>
      </c>
      <c r="Q67" s="123">
        <v>104</v>
      </c>
      <c r="R67" s="123">
        <v>0</v>
      </c>
      <c r="S67" s="122">
        <v>279</v>
      </c>
      <c r="T67" s="14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 s="142"/>
      <c r="AL67" s="142"/>
    </row>
    <row r="68" spans="1:38" ht="21" customHeight="1">
      <c r="A68" s="127" t="s">
        <v>92</v>
      </c>
      <c r="B68" s="122">
        <v>2316</v>
      </c>
      <c r="C68" s="122">
        <v>566</v>
      </c>
      <c r="D68" s="122">
        <v>4962</v>
      </c>
      <c r="E68" s="122">
        <v>3449</v>
      </c>
      <c r="F68" s="122">
        <v>3880</v>
      </c>
      <c r="G68" s="122">
        <v>947</v>
      </c>
      <c r="H68" s="122">
        <v>2349</v>
      </c>
      <c r="I68" s="123">
        <v>18469</v>
      </c>
      <c r="J68" s="122">
        <v>2813</v>
      </c>
      <c r="K68" s="122">
        <v>1114</v>
      </c>
      <c r="L68" s="122">
        <v>6672</v>
      </c>
      <c r="M68" s="122">
        <v>4255</v>
      </c>
      <c r="N68" s="122">
        <v>1835</v>
      </c>
      <c r="O68" s="122">
        <v>449</v>
      </c>
      <c r="P68" s="122">
        <v>2297</v>
      </c>
      <c r="Q68" s="123">
        <v>19435</v>
      </c>
      <c r="R68" s="123">
        <v>181</v>
      </c>
      <c r="S68" s="122">
        <v>38085</v>
      </c>
      <c r="T68" s="14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 s="142"/>
      <c r="AL68" s="143"/>
    </row>
    <row r="69" spans="1:38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7C5C-6133-45A5-B1D5-652FB56DC200}">
  <dimension ref="A1:A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46" width="9.625" style="139"/>
    <col min="47" max="16384" width="9.625" style="99"/>
  </cols>
  <sheetData>
    <row r="1" spans="1:38">
      <c r="A1" s="98"/>
    </row>
    <row r="7" spans="1:38" ht="24.95" customHeight="1">
      <c r="A7" s="100" t="s">
        <v>142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144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5" spans="1:38" ht="15" customHeight="1">
      <c r="A15" s="113" t="s">
        <v>39</v>
      </c>
      <c r="B15" s="120">
        <v>54</v>
      </c>
      <c r="C15" s="120">
        <v>1</v>
      </c>
      <c r="D15" s="120">
        <v>135</v>
      </c>
      <c r="E15" s="120">
        <v>135</v>
      </c>
      <c r="F15" s="120">
        <v>149</v>
      </c>
      <c r="G15" s="120">
        <v>40</v>
      </c>
      <c r="H15" s="120">
        <v>76</v>
      </c>
      <c r="I15" s="121">
        <v>590</v>
      </c>
      <c r="J15" s="120">
        <v>45</v>
      </c>
      <c r="K15" s="120">
        <v>2</v>
      </c>
      <c r="L15" s="120">
        <v>91</v>
      </c>
      <c r="M15" s="120">
        <v>67</v>
      </c>
      <c r="N15" s="120">
        <v>21</v>
      </c>
      <c r="O15" s="120">
        <v>6</v>
      </c>
      <c r="P15" s="120">
        <v>28</v>
      </c>
      <c r="Q15" s="121">
        <v>260</v>
      </c>
      <c r="R15" s="121">
        <v>0</v>
      </c>
      <c r="S15" s="120">
        <v>850</v>
      </c>
      <c r="T15" s="14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 s="142"/>
      <c r="AL15" s="142"/>
    </row>
    <row r="16" spans="1:38" ht="15" customHeight="1">
      <c r="A16" s="113" t="s">
        <v>40</v>
      </c>
      <c r="B16" s="120">
        <v>15</v>
      </c>
      <c r="C16" s="120">
        <v>0</v>
      </c>
      <c r="D16" s="120">
        <v>4</v>
      </c>
      <c r="E16" s="120">
        <v>2</v>
      </c>
      <c r="F16" s="120">
        <v>6</v>
      </c>
      <c r="G16" s="120">
        <v>5</v>
      </c>
      <c r="H16" s="120">
        <v>1</v>
      </c>
      <c r="I16" s="121">
        <v>33</v>
      </c>
      <c r="J16" s="120">
        <v>11</v>
      </c>
      <c r="K16" s="120">
        <v>0</v>
      </c>
      <c r="L16" s="120">
        <v>10</v>
      </c>
      <c r="M16" s="120">
        <v>4</v>
      </c>
      <c r="N16" s="120">
        <v>2</v>
      </c>
      <c r="O16" s="120">
        <v>1</v>
      </c>
      <c r="P16" s="120">
        <v>3</v>
      </c>
      <c r="Q16" s="121">
        <v>31</v>
      </c>
      <c r="R16" s="121">
        <v>1</v>
      </c>
      <c r="S16" s="120">
        <v>65</v>
      </c>
      <c r="T16" s="141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42"/>
      <c r="AL16" s="142"/>
    </row>
    <row r="17" spans="1:38" ht="15" customHeight="1">
      <c r="A17" s="113" t="s">
        <v>41</v>
      </c>
      <c r="B17" s="120">
        <v>86</v>
      </c>
      <c r="C17" s="120">
        <v>0</v>
      </c>
      <c r="D17" s="120">
        <v>79</v>
      </c>
      <c r="E17" s="120">
        <v>42</v>
      </c>
      <c r="F17" s="120">
        <v>73</v>
      </c>
      <c r="G17" s="120">
        <v>15</v>
      </c>
      <c r="H17" s="120">
        <v>48</v>
      </c>
      <c r="I17" s="121">
        <v>343</v>
      </c>
      <c r="J17" s="120">
        <v>52</v>
      </c>
      <c r="K17" s="120">
        <v>33</v>
      </c>
      <c r="L17" s="120">
        <v>234</v>
      </c>
      <c r="M17" s="120">
        <v>148</v>
      </c>
      <c r="N17" s="120">
        <v>30</v>
      </c>
      <c r="O17" s="120">
        <v>1</v>
      </c>
      <c r="P17" s="120">
        <v>52</v>
      </c>
      <c r="Q17" s="121">
        <v>550</v>
      </c>
      <c r="R17" s="121">
        <v>4</v>
      </c>
      <c r="S17" s="120">
        <v>897</v>
      </c>
      <c r="T17" s="141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42"/>
      <c r="AL17" s="142"/>
    </row>
    <row r="18" spans="1:38" ht="15" customHeight="1">
      <c r="A18" s="117" t="s">
        <v>42</v>
      </c>
      <c r="B18" s="122">
        <v>43</v>
      </c>
      <c r="C18" s="122">
        <v>15</v>
      </c>
      <c r="D18" s="122">
        <v>97</v>
      </c>
      <c r="E18" s="122">
        <v>75</v>
      </c>
      <c r="F18" s="122">
        <v>100</v>
      </c>
      <c r="G18" s="122">
        <v>1</v>
      </c>
      <c r="H18" s="122">
        <v>55</v>
      </c>
      <c r="I18" s="123">
        <v>386</v>
      </c>
      <c r="J18" s="122">
        <v>38</v>
      </c>
      <c r="K18" s="122">
        <v>14</v>
      </c>
      <c r="L18" s="122">
        <v>44</v>
      </c>
      <c r="M18" s="122">
        <v>31</v>
      </c>
      <c r="N18" s="122">
        <v>6</v>
      </c>
      <c r="O18" s="122">
        <v>2</v>
      </c>
      <c r="P18" s="122">
        <v>26</v>
      </c>
      <c r="Q18" s="123">
        <v>161</v>
      </c>
      <c r="R18" s="123">
        <v>3</v>
      </c>
      <c r="S18" s="122">
        <v>550</v>
      </c>
      <c r="T18" s="141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142"/>
      <c r="AL18" s="142"/>
    </row>
    <row r="19" spans="1:38" ht="15" customHeight="1">
      <c r="A19" s="113" t="s">
        <v>43</v>
      </c>
      <c r="B19" s="120">
        <v>151</v>
      </c>
      <c r="C19" s="120">
        <v>523</v>
      </c>
      <c r="D19" s="120">
        <v>265</v>
      </c>
      <c r="E19" s="120">
        <v>140</v>
      </c>
      <c r="F19" s="120">
        <v>220</v>
      </c>
      <c r="G19" s="120">
        <v>41</v>
      </c>
      <c r="H19" s="120">
        <v>64</v>
      </c>
      <c r="I19" s="121">
        <v>1404</v>
      </c>
      <c r="J19" s="120">
        <v>291</v>
      </c>
      <c r="K19" s="120">
        <v>283</v>
      </c>
      <c r="L19" s="120">
        <v>629</v>
      </c>
      <c r="M19" s="120">
        <v>487</v>
      </c>
      <c r="N19" s="120">
        <v>186</v>
      </c>
      <c r="O19" s="120">
        <v>1</v>
      </c>
      <c r="P19" s="120">
        <v>105</v>
      </c>
      <c r="Q19" s="121">
        <v>1982</v>
      </c>
      <c r="R19" s="121">
        <v>1</v>
      </c>
      <c r="S19" s="120">
        <v>3387</v>
      </c>
      <c r="T19" s="141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42"/>
      <c r="AL19" s="143"/>
    </row>
    <row r="20" spans="1:38" ht="15" customHeight="1">
      <c r="A20" s="113" t="s">
        <v>44</v>
      </c>
      <c r="B20" s="120">
        <v>46</v>
      </c>
      <c r="C20" s="120">
        <v>6</v>
      </c>
      <c r="D20" s="120">
        <v>72</v>
      </c>
      <c r="E20" s="120">
        <v>55</v>
      </c>
      <c r="F20" s="120">
        <v>41</v>
      </c>
      <c r="G20" s="120">
        <v>19</v>
      </c>
      <c r="H20" s="120">
        <v>21</v>
      </c>
      <c r="I20" s="121">
        <v>260</v>
      </c>
      <c r="J20" s="120">
        <v>48</v>
      </c>
      <c r="K20" s="120">
        <v>19</v>
      </c>
      <c r="L20" s="120">
        <v>129</v>
      </c>
      <c r="M20" s="120">
        <v>50</v>
      </c>
      <c r="N20" s="120">
        <v>13</v>
      </c>
      <c r="O20" s="120">
        <v>0</v>
      </c>
      <c r="P20" s="120">
        <v>26</v>
      </c>
      <c r="Q20" s="121">
        <v>285</v>
      </c>
      <c r="R20" s="121">
        <v>2</v>
      </c>
      <c r="S20" s="120">
        <v>547</v>
      </c>
      <c r="T20" s="141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s="142"/>
      <c r="AL20" s="142"/>
    </row>
    <row r="21" spans="1:38" ht="15" customHeight="1">
      <c r="A21" s="113" t="s">
        <v>45</v>
      </c>
      <c r="B21" s="120">
        <v>7</v>
      </c>
      <c r="C21" s="120">
        <v>5</v>
      </c>
      <c r="D21" s="120">
        <v>8</v>
      </c>
      <c r="E21" s="120">
        <v>9</v>
      </c>
      <c r="F21" s="120">
        <v>8</v>
      </c>
      <c r="G21" s="120">
        <v>2</v>
      </c>
      <c r="H21" s="120">
        <v>7</v>
      </c>
      <c r="I21" s="121">
        <v>46</v>
      </c>
      <c r="J21" s="120">
        <v>48</v>
      </c>
      <c r="K21" s="120">
        <v>22</v>
      </c>
      <c r="L21" s="120">
        <v>44</v>
      </c>
      <c r="M21" s="120">
        <v>61</v>
      </c>
      <c r="N21" s="120">
        <v>21</v>
      </c>
      <c r="O21" s="120">
        <v>1</v>
      </c>
      <c r="P21" s="120">
        <v>24</v>
      </c>
      <c r="Q21" s="121">
        <v>221</v>
      </c>
      <c r="R21" s="121">
        <v>3</v>
      </c>
      <c r="S21" s="120">
        <v>270</v>
      </c>
      <c r="T21" s="14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 s="142"/>
      <c r="AL21" s="142"/>
    </row>
    <row r="22" spans="1:38" ht="15" customHeight="1">
      <c r="A22" s="117" t="s">
        <v>46</v>
      </c>
      <c r="B22" s="122">
        <v>0</v>
      </c>
      <c r="C22" s="122">
        <v>1</v>
      </c>
      <c r="D22" s="122">
        <v>14</v>
      </c>
      <c r="E22" s="122">
        <v>8</v>
      </c>
      <c r="F22" s="122">
        <v>22</v>
      </c>
      <c r="G22" s="122">
        <v>3</v>
      </c>
      <c r="H22" s="122">
        <v>14</v>
      </c>
      <c r="I22" s="123">
        <v>62</v>
      </c>
      <c r="J22" s="122">
        <v>8</v>
      </c>
      <c r="K22" s="122">
        <v>2</v>
      </c>
      <c r="L22" s="122">
        <v>30</v>
      </c>
      <c r="M22" s="122">
        <v>15</v>
      </c>
      <c r="N22" s="122">
        <v>9</v>
      </c>
      <c r="O22" s="122">
        <v>0</v>
      </c>
      <c r="P22" s="122">
        <v>5</v>
      </c>
      <c r="Q22" s="123">
        <v>69</v>
      </c>
      <c r="R22" s="123">
        <v>0</v>
      </c>
      <c r="S22" s="122">
        <v>131</v>
      </c>
      <c r="T22" s="141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42"/>
      <c r="AL22" s="142"/>
    </row>
    <row r="23" spans="1:38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1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22</v>
      </c>
      <c r="Q23" s="121">
        <v>23</v>
      </c>
      <c r="R23" s="121">
        <v>0</v>
      </c>
      <c r="S23" s="120">
        <v>23</v>
      </c>
      <c r="T23" s="14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42"/>
      <c r="AL23" s="142"/>
    </row>
    <row r="24" spans="1:38" ht="15" customHeight="1">
      <c r="A24" s="113" t="s">
        <v>48</v>
      </c>
      <c r="B24" s="120">
        <v>107</v>
      </c>
      <c r="C24" s="120">
        <v>27</v>
      </c>
      <c r="D24" s="120">
        <v>240</v>
      </c>
      <c r="E24" s="120">
        <v>34</v>
      </c>
      <c r="F24" s="120">
        <v>8</v>
      </c>
      <c r="G24" s="120">
        <v>1</v>
      </c>
      <c r="H24" s="120">
        <v>442</v>
      </c>
      <c r="I24" s="121">
        <v>859</v>
      </c>
      <c r="J24" s="120">
        <v>174</v>
      </c>
      <c r="K24" s="120">
        <v>101</v>
      </c>
      <c r="L24" s="120">
        <v>946</v>
      </c>
      <c r="M24" s="120">
        <v>169</v>
      </c>
      <c r="N24" s="120">
        <v>8</v>
      </c>
      <c r="O24" s="120">
        <v>1</v>
      </c>
      <c r="P24" s="120">
        <v>573</v>
      </c>
      <c r="Q24" s="121">
        <v>1972</v>
      </c>
      <c r="R24" s="121">
        <v>107</v>
      </c>
      <c r="S24" s="120">
        <v>2938</v>
      </c>
      <c r="T24" s="14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42"/>
      <c r="AL24" s="143"/>
    </row>
    <row r="25" spans="1:38" ht="15" customHeight="1">
      <c r="A25" s="113" t="s">
        <v>49</v>
      </c>
      <c r="B25" s="120">
        <v>59</v>
      </c>
      <c r="C25" s="120">
        <v>1</v>
      </c>
      <c r="D25" s="120">
        <v>116</v>
      </c>
      <c r="E25" s="120">
        <v>132</v>
      </c>
      <c r="F25" s="120">
        <v>129</v>
      </c>
      <c r="G25" s="120">
        <v>36</v>
      </c>
      <c r="H25" s="120">
        <v>92</v>
      </c>
      <c r="I25" s="121">
        <v>565</v>
      </c>
      <c r="J25" s="120">
        <v>138</v>
      </c>
      <c r="K25" s="120">
        <v>19</v>
      </c>
      <c r="L25" s="120">
        <v>247</v>
      </c>
      <c r="M25" s="120">
        <v>232</v>
      </c>
      <c r="N25" s="120">
        <v>26</v>
      </c>
      <c r="O25" s="120">
        <v>65</v>
      </c>
      <c r="P25" s="120">
        <v>140</v>
      </c>
      <c r="Q25" s="121">
        <v>867</v>
      </c>
      <c r="R25" s="121">
        <v>0</v>
      </c>
      <c r="S25" s="120">
        <v>1432</v>
      </c>
      <c r="T25" s="14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42"/>
      <c r="AL25" s="143"/>
    </row>
    <row r="26" spans="1:38" ht="15" customHeight="1">
      <c r="A26" s="117" t="s">
        <v>50</v>
      </c>
      <c r="B26" s="122">
        <v>0</v>
      </c>
      <c r="C26" s="122">
        <v>0</v>
      </c>
      <c r="D26" s="122">
        <v>12</v>
      </c>
      <c r="E26" s="122">
        <v>1</v>
      </c>
      <c r="F26" s="122">
        <v>0</v>
      </c>
      <c r="G26" s="122">
        <v>0</v>
      </c>
      <c r="H26" s="122">
        <v>0</v>
      </c>
      <c r="I26" s="123">
        <v>13</v>
      </c>
      <c r="J26" s="122">
        <v>6</v>
      </c>
      <c r="K26" s="122">
        <v>0</v>
      </c>
      <c r="L26" s="122">
        <v>46</v>
      </c>
      <c r="M26" s="122">
        <v>26</v>
      </c>
      <c r="N26" s="122">
        <v>0</v>
      </c>
      <c r="O26" s="122">
        <v>1</v>
      </c>
      <c r="P26" s="122">
        <v>1</v>
      </c>
      <c r="Q26" s="123">
        <v>80</v>
      </c>
      <c r="R26" s="123">
        <v>0</v>
      </c>
      <c r="S26" s="122">
        <v>93</v>
      </c>
      <c r="T26" s="14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 s="142"/>
      <c r="AL26" s="142"/>
    </row>
    <row r="27" spans="1:38" ht="15" customHeight="1">
      <c r="A27" s="113" t="s">
        <v>51</v>
      </c>
      <c r="B27" s="120">
        <v>35</v>
      </c>
      <c r="C27" s="120">
        <v>6</v>
      </c>
      <c r="D27" s="120">
        <v>43</v>
      </c>
      <c r="E27" s="120">
        <v>21</v>
      </c>
      <c r="F27" s="120">
        <v>29</v>
      </c>
      <c r="G27" s="120">
        <v>3</v>
      </c>
      <c r="H27" s="120">
        <v>41</v>
      </c>
      <c r="I27" s="121">
        <v>178</v>
      </c>
      <c r="J27" s="120">
        <v>6</v>
      </c>
      <c r="K27" s="120">
        <v>0</v>
      </c>
      <c r="L27" s="120">
        <v>17</v>
      </c>
      <c r="M27" s="120">
        <v>10</v>
      </c>
      <c r="N27" s="120">
        <v>3</v>
      </c>
      <c r="O27" s="120">
        <v>0</v>
      </c>
      <c r="P27" s="120">
        <v>2</v>
      </c>
      <c r="Q27" s="121">
        <v>38</v>
      </c>
      <c r="R27" s="121">
        <v>0</v>
      </c>
      <c r="S27" s="120">
        <v>216</v>
      </c>
      <c r="T27" s="14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142"/>
      <c r="AL27" s="142"/>
    </row>
    <row r="28" spans="1:38" ht="15" customHeight="1">
      <c r="A28" s="113" t="s">
        <v>52</v>
      </c>
      <c r="B28" s="120">
        <v>47</v>
      </c>
      <c r="C28" s="120">
        <v>3</v>
      </c>
      <c r="D28" s="120">
        <v>78</v>
      </c>
      <c r="E28" s="120">
        <v>103</v>
      </c>
      <c r="F28" s="120">
        <v>98</v>
      </c>
      <c r="G28" s="120">
        <v>15</v>
      </c>
      <c r="H28" s="120">
        <v>75</v>
      </c>
      <c r="I28" s="121">
        <v>419</v>
      </c>
      <c r="J28" s="120">
        <v>76</v>
      </c>
      <c r="K28" s="120">
        <v>8</v>
      </c>
      <c r="L28" s="120">
        <v>201</v>
      </c>
      <c r="M28" s="120">
        <v>149</v>
      </c>
      <c r="N28" s="120">
        <v>73</v>
      </c>
      <c r="O28" s="120">
        <v>0</v>
      </c>
      <c r="P28" s="120">
        <v>72</v>
      </c>
      <c r="Q28" s="121">
        <v>579</v>
      </c>
      <c r="R28" s="121">
        <v>0</v>
      </c>
      <c r="S28" s="120">
        <v>998</v>
      </c>
      <c r="T28" s="14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42"/>
      <c r="AL28" s="142"/>
    </row>
    <row r="29" spans="1:38" ht="15" customHeight="1">
      <c r="A29" s="113" t="s">
        <v>53</v>
      </c>
      <c r="B29" s="120">
        <v>56</v>
      </c>
      <c r="C29" s="120">
        <v>3</v>
      </c>
      <c r="D29" s="120">
        <v>103</v>
      </c>
      <c r="E29" s="120">
        <v>95</v>
      </c>
      <c r="F29" s="120">
        <v>146</v>
      </c>
      <c r="G29" s="120">
        <v>25</v>
      </c>
      <c r="H29" s="120">
        <v>93</v>
      </c>
      <c r="I29" s="121">
        <v>521</v>
      </c>
      <c r="J29" s="120">
        <v>39</v>
      </c>
      <c r="K29" s="120">
        <v>6</v>
      </c>
      <c r="L29" s="120">
        <v>79</v>
      </c>
      <c r="M29" s="120">
        <v>48</v>
      </c>
      <c r="N29" s="120">
        <v>23</v>
      </c>
      <c r="O29" s="120">
        <v>1</v>
      </c>
      <c r="P29" s="120">
        <v>100</v>
      </c>
      <c r="Q29" s="121">
        <v>296</v>
      </c>
      <c r="R29" s="121">
        <v>0</v>
      </c>
      <c r="S29" s="120">
        <v>817</v>
      </c>
      <c r="T29" s="14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 s="142"/>
      <c r="AL29" s="142"/>
    </row>
    <row r="30" spans="1:38" ht="15" customHeight="1">
      <c r="A30" s="117" t="s">
        <v>54</v>
      </c>
      <c r="B30" s="122">
        <v>21</v>
      </c>
      <c r="C30" s="122">
        <v>1</v>
      </c>
      <c r="D30" s="122">
        <v>67</v>
      </c>
      <c r="E30" s="122">
        <v>42</v>
      </c>
      <c r="F30" s="122">
        <v>57</v>
      </c>
      <c r="G30" s="122">
        <v>13</v>
      </c>
      <c r="H30" s="122">
        <v>29</v>
      </c>
      <c r="I30" s="123">
        <v>230</v>
      </c>
      <c r="J30" s="122">
        <v>14</v>
      </c>
      <c r="K30" s="122">
        <v>0</v>
      </c>
      <c r="L30" s="122">
        <v>27</v>
      </c>
      <c r="M30" s="122">
        <v>23</v>
      </c>
      <c r="N30" s="122">
        <v>1</v>
      </c>
      <c r="O30" s="122">
        <v>1</v>
      </c>
      <c r="P30" s="122">
        <v>24</v>
      </c>
      <c r="Q30" s="123">
        <v>90</v>
      </c>
      <c r="R30" s="123">
        <v>0</v>
      </c>
      <c r="S30" s="122">
        <v>320</v>
      </c>
      <c r="T30" s="14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 s="142"/>
      <c r="AL30" s="142"/>
    </row>
    <row r="31" spans="1:38" ht="15" customHeight="1">
      <c r="A31" s="113" t="s">
        <v>55</v>
      </c>
      <c r="B31" s="120">
        <v>20</v>
      </c>
      <c r="C31" s="120">
        <v>13</v>
      </c>
      <c r="D31" s="120">
        <v>115</v>
      </c>
      <c r="E31" s="120">
        <v>29</v>
      </c>
      <c r="F31" s="120">
        <v>33</v>
      </c>
      <c r="G31" s="120">
        <v>8</v>
      </c>
      <c r="H31" s="120">
        <v>58</v>
      </c>
      <c r="I31" s="121">
        <v>276</v>
      </c>
      <c r="J31" s="120">
        <v>14</v>
      </c>
      <c r="K31" s="120">
        <v>5</v>
      </c>
      <c r="L31" s="120">
        <v>19</v>
      </c>
      <c r="M31" s="120">
        <v>17</v>
      </c>
      <c r="N31" s="120">
        <v>1</v>
      </c>
      <c r="O31" s="120">
        <v>5</v>
      </c>
      <c r="P31" s="120">
        <v>18</v>
      </c>
      <c r="Q31" s="121">
        <v>79</v>
      </c>
      <c r="R31" s="121">
        <v>0</v>
      </c>
      <c r="S31" s="120">
        <v>355</v>
      </c>
      <c r="T31" s="14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142"/>
      <c r="AL31" s="142"/>
    </row>
    <row r="32" spans="1:38" ht="15" customHeight="1">
      <c r="A32" s="113" t="s">
        <v>56</v>
      </c>
      <c r="B32" s="120">
        <v>51</v>
      </c>
      <c r="C32" s="120">
        <v>40</v>
      </c>
      <c r="D32" s="120">
        <v>83</v>
      </c>
      <c r="E32" s="120">
        <v>69</v>
      </c>
      <c r="F32" s="120">
        <v>194</v>
      </c>
      <c r="G32" s="120">
        <v>82</v>
      </c>
      <c r="H32" s="120">
        <v>74</v>
      </c>
      <c r="I32" s="121">
        <v>593</v>
      </c>
      <c r="J32" s="120">
        <v>22</v>
      </c>
      <c r="K32" s="120">
        <v>11</v>
      </c>
      <c r="L32" s="120">
        <v>59</v>
      </c>
      <c r="M32" s="120">
        <v>26</v>
      </c>
      <c r="N32" s="120">
        <v>4</v>
      </c>
      <c r="O32" s="120">
        <v>11</v>
      </c>
      <c r="P32" s="120">
        <v>34</v>
      </c>
      <c r="Q32" s="121">
        <v>167</v>
      </c>
      <c r="R32" s="121">
        <v>1</v>
      </c>
      <c r="S32" s="120">
        <v>761</v>
      </c>
      <c r="T32" s="14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142"/>
      <c r="AL32" s="142"/>
    </row>
    <row r="33" spans="1:38" ht="15" customHeight="1">
      <c r="A33" s="113" t="s">
        <v>57</v>
      </c>
      <c r="B33" s="120">
        <v>38</v>
      </c>
      <c r="C33" s="120">
        <v>3</v>
      </c>
      <c r="D33" s="120">
        <v>43</v>
      </c>
      <c r="E33" s="120">
        <v>75</v>
      </c>
      <c r="F33" s="120">
        <v>99</v>
      </c>
      <c r="G33" s="120">
        <v>34</v>
      </c>
      <c r="H33" s="120">
        <v>76</v>
      </c>
      <c r="I33" s="121">
        <v>368</v>
      </c>
      <c r="J33" s="120">
        <v>62</v>
      </c>
      <c r="K33" s="120">
        <v>4</v>
      </c>
      <c r="L33" s="120">
        <v>127</v>
      </c>
      <c r="M33" s="120">
        <v>93</v>
      </c>
      <c r="N33" s="120">
        <v>39</v>
      </c>
      <c r="O33" s="120">
        <v>14</v>
      </c>
      <c r="P33" s="120">
        <v>38</v>
      </c>
      <c r="Q33" s="121">
        <v>377</v>
      </c>
      <c r="R33" s="121">
        <v>7</v>
      </c>
      <c r="S33" s="120">
        <v>752</v>
      </c>
      <c r="T33" s="141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142"/>
      <c r="AL33" s="142"/>
    </row>
    <row r="34" spans="1:38" ht="15" customHeight="1">
      <c r="A34" s="117" t="s">
        <v>58</v>
      </c>
      <c r="B34" s="122">
        <v>5</v>
      </c>
      <c r="C34" s="122">
        <v>2</v>
      </c>
      <c r="D34" s="122">
        <v>32</v>
      </c>
      <c r="E34" s="122">
        <v>19</v>
      </c>
      <c r="F34" s="122">
        <v>37</v>
      </c>
      <c r="G34" s="122">
        <v>11</v>
      </c>
      <c r="H34" s="122">
        <v>24</v>
      </c>
      <c r="I34" s="123">
        <v>130</v>
      </c>
      <c r="J34" s="122">
        <v>0</v>
      </c>
      <c r="K34" s="122">
        <v>0</v>
      </c>
      <c r="L34" s="122">
        <v>7</v>
      </c>
      <c r="M34" s="122">
        <v>8</v>
      </c>
      <c r="N34" s="122">
        <v>5</v>
      </c>
      <c r="O34" s="122">
        <v>0</v>
      </c>
      <c r="P34" s="122">
        <v>6</v>
      </c>
      <c r="Q34" s="123">
        <v>26</v>
      </c>
      <c r="R34" s="123">
        <v>0</v>
      </c>
      <c r="S34" s="122">
        <v>156</v>
      </c>
      <c r="T34" s="141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42"/>
      <c r="AL34" s="142"/>
    </row>
    <row r="35" spans="1:38" ht="15" customHeight="1">
      <c r="A35" s="113" t="s">
        <v>59</v>
      </c>
      <c r="B35" s="120">
        <v>10</v>
      </c>
      <c r="C35" s="120">
        <v>0</v>
      </c>
      <c r="D35" s="120">
        <v>18</v>
      </c>
      <c r="E35" s="120">
        <v>23</v>
      </c>
      <c r="F35" s="120">
        <v>40</v>
      </c>
      <c r="G35" s="120">
        <v>9</v>
      </c>
      <c r="H35" s="120">
        <v>25</v>
      </c>
      <c r="I35" s="121">
        <v>125</v>
      </c>
      <c r="J35" s="120">
        <v>51</v>
      </c>
      <c r="K35" s="120">
        <v>21</v>
      </c>
      <c r="L35" s="120">
        <v>142</v>
      </c>
      <c r="M35" s="120">
        <v>85</v>
      </c>
      <c r="N35" s="120">
        <v>31</v>
      </c>
      <c r="O35" s="120">
        <v>6</v>
      </c>
      <c r="P35" s="120">
        <v>42</v>
      </c>
      <c r="Q35" s="121">
        <v>378</v>
      </c>
      <c r="R35" s="121">
        <v>17</v>
      </c>
      <c r="S35" s="120">
        <v>520</v>
      </c>
      <c r="T35" s="141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 s="142"/>
      <c r="AL35" s="142"/>
    </row>
    <row r="36" spans="1:38" ht="15" customHeight="1">
      <c r="A36" s="113" t="s">
        <v>60</v>
      </c>
      <c r="B36" s="120">
        <v>2</v>
      </c>
      <c r="C36" s="120">
        <v>2</v>
      </c>
      <c r="D36" s="120">
        <v>4</v>
      </c>
      <c r="E36" s="120">
        <v>2</v>
      </c>
      <c r="F36" s="120">
        <v>4</v>
      </c>
      <c r="G36" s="120">
        <v>3</v>
      </c>
      <c r="H36" s="120">
        <v>5</v>
      </c>
      <c r="I36" s="121">
        <v>22</v>
      </c>
      <c r="J36" s="120">
        <v>50</v>
      </c>
      <c r="K36" s="120">
        <v>7</v>
      </c>
      <c r="L36" s="120">
        <v>116</v>
      </c>
      <c r="M36" s="120">
        <v>81</v>
      </c>
      <c r="N36" s="120">
        <v>19</v>
      </c>
      <c r="O36" s="120">
        <v>4</v>
      </c>
      <c r="P36" s="120">
        <v>44</v>
      </c>
      <c r="Q36" s="121">
        <v>321</v>
      </c>
      <c r="R36" s="121">
        <v>1</v>
      </c>
      <c r="S36" s="120">
        <v>344</v>
      </c>
      <c r="T36" s="141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 s="142"/>
      <c r="AL36" s="142"/>
    </row>
    <row r="37" spans="1:38" ht="15" customHeight="1">
      <c r="A37" s="113" t="s">
        <v>61</v>
      </c>
      <c r="B37" s="120">
        <v>36</v>
      </c>
      <c r="C37" s="120">
        <v>11</v>
      </c>
      <c r="D37" s="120">
        <v>101</v>
      </c>
      <c r="E37" s="120">
        <v>140</v>
      </c>
      <c r="F37" s="120">
        <v>126</v>
      </c>
      <c r="G37" s="120">
        <v>21</v>
      </c>
      <c r="H37" s="120">
        <v>91</v>
      </c>
      <c r="I37" s="121">
        <v>526</v>
      </c>
      <c r="J37" s="120">
        <v>45</v>
      </c>
      <c r="K37" s="120">
        <v>26</v>
      </c>
      <c r="L37" s="120">
        <v>156</v>
      </c>
      <c r="M37" s="120">
        <v>96</v>
      </c>
      <c r="N37" s="120">
        <v>25</v>
      </c>
      <c r="O37" s="120">
        <v>17</v>
      </c>
      <c r="P37" s="120">
        <v>61</v>
      </c>
      <c r="Q37" s="121">
        <v>426</v>
      </c>
      <c r="R37" s="121">
        <v>15</v>
      </c>
      <c r="S37" s="120">
        <v>967</v>
      </c>
      <c r="T37" s="14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42"/>
      <c r="AL37" s="142"/>
    </row>
    <row r="38" spans="1:38" ht="15" customHeight="1">
      <c r="A38" s="117" t="s">
        <v>62</v>
      </c>
      <c r="B38" s="122">
        <v>14</v>
      </c>
      <c r="C38" s="122">
        <v>3</v>
      </c>
      <c r="D38" s="122">
        <v>56</v>
      </c>
      <c r="E38" s="122">
        <v>78</v>
      </c>
      <c r="F38" s="122">
        <v>65</v>
      </c>
      <c r="G38" s="122">
        <v>25</v>
      </c>
      <c r="H38" s="122">
        <v>33</v>
      </c>
      <c r="I38" s="123">
        <v>274</v>
      </c>
      <c r="J38" s="122">
        <v>15</v>
      </c>
      <c r="K38" s="122">
        <v>5</v>
      </c>
      <c r="L38" s="122">
        <v>36</v>
      </c>
      <c r="M38" s="122">
        <v>52</v>
      </c>
      <c r="N38" s="122">
        <v>13</v>
      </c>
      <c r="O38" s="122">
        <v>0</v>
      </c>
      <c r="P38" s="122">
        <v>14</v>
      </c>
      <c r="Q38" s="123">
        <v>135</v>
      </c>
      <c r="R38" s="123">
        <v>2</v>
      </c>
      <c r="S38" s="122">
        <v>411</v>
      </c>
      <c r="T38" s="14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 s="142"/>
      <c r="AL38" s="142"/>
    </row>
    <row r="39" spans="1:38" ht="15" customHeight="1">
      <c r="A39" s="113" t="s">
        <v>63</v>
      </c>
      <c r="B39" s="120">
        <v>35</v>
      </c>
      <c r="C39" s="120">
        <v>4</v>
      </c>
      <c r="D39" s="120">
        <v>131</v>
      </c>
      <c r="E39" s="120">
        <v>258</v>
      </c>
      <c r="F39" s="120">
        <v>0</v>
      </c>
      <c r="G39" s="120">
        <v>69</v>
      </c>
      <c r="H39" s="120">
        <v>62</v>
      </c>
      <c r="I39" s="121">
        <v>559</v>
      </c>
      <c r="J39" s="120">
        <v>41</v>
      </c>
      <c r="K39" s="120">
        <v>4</v>
      </c>
      <c r="L39" s="120">
        <v>27</v>
      </c>
      <c r="M39" s="120">
        <v>10</v>
      </c>
      <c r="N39" s="120">
        <v>0</v>
      </c>
      <c r="O39" s="120">
        <v>1</v>
      </c>
      <c r="P39" s="120">
        <v>35</v>
      </c>
      <c r="Q39" s="121">
        <v>118</v>
      </c>
      <c r="R39" s="121">
        <v>0</v>
      </c>
      <c r="S39" s="120">
        <v>677</v>
      </c>
      <c r="T39" s="14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 s="142"/>
      <c r="AL39" s="142"/>
    </row>
    <row r="40" spans="1:38" ht="15" customHeight="1">
      <c r="A40" s="113" t="s">
        <v>64</v>
      </c>
      <c r="B40" s="120">
        <v>48</v>
      </c>
      <c r="C40" s="120">
        <v>26</v>
      </c>
      <c r="D40" s="120">
        <v>99</v>
      </c>
      <c r="E40" s="120">
        <v>76</v>
      </c>
      <c r="F40" s="120">
        <v>153</v>
      </c>
      <c r="G40" s="120">
        <v>12</v>
      </c>
      <c r="H40" s="120">
        <v>83</v>
      </c>
      <c r="I40" s="121">
        <v>497</v>
      </c>
      <c r="J40" s="120">
        <v>79</v>
      </c>
      <c r="K40" s="120">
        <v>37</v>
      </c>
      <c r="L40" s="120">
        <v>113</v>
      </c>
      <c r="M40" s="120">
        <v>65</v>
      </c>
      <c r="N40" s="120">
        <v>37</v>
      </c>
      <c r="O40" s="120">
        <v>1</v>
      </c>
      <c r="P40" s="120">
        <v>40</v>
      </c>
      <c r="Q40" s="121">
        <v>372</v>
      </c>
      <c r="R40" s="121">
        <v>1</v>
      </c>
      <c r="S40" s="120">
        <v>870</v>
      </c>
      <c r="T40" s="14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142"/>
      <c r="AL40" s="142"/>
    </row>
    <row r="41" spans="1:38" ht="15" customHeight="1">
      <c r="A41" s="113" t="s">
        <v>65</v>
      </c>
      <c r="B41" s="120">
        <v>29</v>
      </c>
      <c r="C41" s="120">
        <v>1</v>
      </c>
      <c r="D41" s="120">
        <v>61</v>
      </c>
      <c r="E41" s="120">
        <v>32</v>
      </c>
      <c r="F41" s="120">
        <v>37</v>
      </c>
      <c r="G41" s="120">
        <v>8</v>
      </c>
      <c r="H41" s="120">
        <v>31</v>
      </c>
      <c r="I41" s="121">
        <v>199</v>
      </c>
      <c r="J41" s="120">
        <v>2</v>
      </c>
      <c r="K41" s="120">
        <v>0</v>
      </c>
      <c r="L41" s="120">
        <v>8</v>
      </c>
      <c r="M41" s="120">
        <v>0</v>
      </c>
      <c r="N41" s="120">
        <v>1</v>
      </c>
      <c r="O41" s="120">
        <v>1</v>
      </c>
      <c r="P41" s="120">
        <v>12</v>
      </c>
      <c r="Q41" s="121">
        <v>24</v>
      </c>
      <c r="R41" s="121">
        <v>1</v>
      </c>
      <c r="S41" s="120">
        <v>224</v>
      </c>
      <c r="T41" s="1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42"/>
      <c r="AL41" s="142"/>
    </row>
    <row r="42" spans="1:38" ht="15" customHeight="1">
      <c r="A42" s="117" t="s">
        <v>66</v>
      </c>
      <c r="B42" s="122">
        <v>19</v>
      </c>
      <c r="C42" s="122">
        <v>7</v>
      </c>
      <c r="D42" s="122">
        <v>48</v>
      </c>
      <c r="E42" s="122">
        <v>50</v>
      </c>
      <c r="F42" s="122">
        <v>14</v>
      </c>
      <c r="G42" s="122">
        <v>1</v>
      </c>
      <c r="H42" s="122">
        <v>34</v>
      </c>
      <c r="I42" s="123">
        <v>173</v>
      </c>
      <c r="J42" s="122">
        <v>3</v>
      </c>
      <c r="K42" s="122">
        <v>3</v>
      </c>
      <c r="L42" s="122">
        <v>29</v>
      </c>
      <c r="M42" s="122">
        <v>15</v>
      </c>
      <c r="N42" s="122">
        <v>1</v>
      </c>
      <c r="O42" s="122">
        <v>0</v>
      </c>
      <c r="P42" s="122">
        <v>22</v>
      </c>
      <c r="Q42" s="123">
        <v>73</v>
      </c>
      <c r="R42" s="123">
        <v>0</v>
      </c>
      <c r="S42" s="122">
        <v>246</v>
      </c>
      <c r="T42" s="14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42"/>
      <c r="AL42" s="142"/>
    </row>
    <row r="43" spans="1:38" ht="15" customHeight="1">
      <c r="A43" s="113" t="s">
        <v>67</v>
      </c>
      <c r="B43" s="120">
        <v>26</v>
      </c>
      <c r="C43" s="120">
        <v>5</v>
      </c>
      <c r="D43" s="120">
        <v>46</v>
      </c>
      <c r="E43" s="120">
        <v>13</v>
      </c>
      <c r="F43" s="120">
        <v>9</v>
      </c>
      <c r="G43" s="120">
        <v>1</v>
      </c>
      <c r="H43" s="120">
        <v>6</v>
      </c>
      <c r="I43" s="121">
        <v>106</v>
      </c>
      <c r="J43" s="120">
        <v>24</v>
      </c>
      <c r="K43" s="120">
        <v>13</v>
      </c>
      <c r="L43" s="120">
        <v>61</v>
      </c>
      <c r="M43" s="120">
        <v>73</v>
      </c>
      <c r="N43" s="120">
        <v>4</v>
      </c>
      <c r="O43" s="120">
        <v>14</v>
      </c>
      <c r="P43" s="120">
        <v>25</v>
      </c>
      <c r="Q43" s="121">
        <v>214</v>
      </c>
      <c r="R43" s="121">
        <v>6</v>
      </c>
      <c r="S43" s="120">
        <v>326</v>
      </c>
      <c r="T43" s="14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 s="142"/>
      <c r="AL43" s="142"/>
    </row>
    <row r="44" spans="1:38" ht="15" customHeight="1">
      <c r="A44" s="113" t="s">
        <v>68</v>
      </c>
      <c r="B44" s="120">
        <v>3</v>
      </c>
      <c r="C44" s="120">
        <v>1</v>
      </c>
      <c r="D44" s="120">
        <v>16</v>
      </c>
      <c r="E44" s="120">
        <v>15</v>
      </c>
      <c r="F44" s="120">
        <v>11</v>
      </c>
      <c r="G44" s="120">
        <v>3</v>
      </c>
      <c r="H44" s="120">
        <v>17</v>
      </c>
      <c r="I44" s="121">
        <v>66</v>
      </c>
      <c r="J44" s="120">
        <v>10</v>
      </c>
      <c r="K44" s="120">
        <v>0</v>
      </c>
      <c r="L44" s="120">
        <v>12</v>
      </c>
      <c r="M44" s="120">
        <v>7</v>
      </c>
      <c r="N44" s="120">
        <v>4</v>
      </c>
      <c r="O44" s="120">
        <v>6</v>
      </c>
      <c r="P44" s="120">
        <v>9</v>
      </c>
      <c r="Q44" s="121">
        <v>48</v>
      </c>
      <c r="R44" s="121">
        <v>0</v>
      </c>
      <c r="S44" s="120">
        <v>114</v>
      </c>
      <c r="T44" s="14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 s="142"/>
      <c r="AL44" s="142"/>
    </row>
    <row r="45" spans="1:38" ht="15" customHeight="1">
      <c r="A45" s="113" t="s">
        <v>69</v>
      </c>
      <c r="B45" s="120">
        <v>6</v>
      </c>
      <c r="C45" s="120">
        <v>7</v>
      </c>
      <c r="D45" s="120">
        <v>12</v>
      </c>
      <c r="E45" s="120">
        <v>9</v>
      </c>
      <c r="F45" s="120">
        <v>16</v>
      </c>
      <c r="G45" s="120">
        <v>3</v>
      </c>
      <c r="H45" s="120">
        <v>14</v>
      </c>
      <c r="I45" s="121">
        <v>67</v>
      </c>
      <c r="J45" s="120">
        <v>50</v>
      </c>
      <c r="K45" s="120">
        <v>49</v>
      </c>
      <c r="L45" s="120">
        <v>157</v>
      </c>
      <c r="M45" s="120">
        <v>124</v>
      </c>
      <c r="N45" s="120">
        <v>60</v>
      </c>
      <c r="O45" s="120">
        <v>2</v>
      </c>
      <c r="P45" s="120">
        <v>48</v>
      </c>
      <c r="Q45" s="121">
        <v>490</v>
      </c>
      <c r="R45" s="121">
        <v>4</v>
      </c>
      <c r="S45" s="120">
        <v>561</v>
      </c>
      <c r="T45" s="14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 s="142"/>
      <c r="AL45" s="142"/>
    </row>
    <row r="46" spans="1:38" ht="15" customHeight="1">
      <c r="A46" s="117" t="s">
        <v>70</v>
      </c>
      <c r="B46" s="122">
        <v>48</v>
      </c>
      <c r="C46" s="122">
        <v>6</v>
      </c>
      <c r="D46" s="122">
        <v>43</v>
      </c>
      <c r="E46" s="122">
        <v>14</v>
      </c>
      <c r="F46" s="122">
        <v>14</v>
      </c>
      <c r="G46" s="122">
        <v>12</v>
      </c>
      <c r="H46" s="122">
        <v>29</v>
      </c>
      <c r="I46" s="123">
        <v>166</v>
      </c>
      <c r="J46" s="122">
        <v>22</v>
      </c>
      <c r="K46" s="122">
        <v>6</v>
      </c>
      <c r="L46" s="122">
        <v>48</v>
      </c>
      <c r="M46" s="122">
        <v>12</v>
      </c>
      <c r="N46" s="122">
        <v>11</v>
      </c>
      <c r="O46" s="122">
        <v>3</v>
      </c>
      <c r="P46" s="122">
        <v>17</v>
      </c>
      <c r="Q46" s="123">
        <v>119</v>
      </c>
      <c r="R46" s="123">
        <v>13</v>
      </c>
      <c r="S46" s="122">
        <v>298</v>
      </c>
      <c r="T46" s="14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 s="142"/>
      <c r="AL46" s="142"/>
    </row>
    <row r="47" spans="1:38" ht="15" customHeight="1">
      <c r="A47" s="113" t="s">
        <v>71</v>
      </c>
      <c r="B47" s="120">
        <v>34</v>
      </c>
      <c r="C47" s="120">
        <v>23</v>
      </c>
      <c r="D47" s="120">
        <v>131</v>
      </c>
      <c r="E47" s="120">
        <v>66</v>
      </c>
      <c r="F47" s="120">
        <v>24</v>
      </c>
      <c r="G47" s="120">
        <v>8</v>
      </c>
      <c r="H47" s="120">
        <v>169</v>
      </c>
      <c r="I47" s="121">
        <v>455</v>
      </c>
      <c r="J47" s="120">
        <v>49</v>
      </c>
      <c r="K47" s="120">
        <v>32</v>
      </c>
      <c r="L47" s="120">
        <v>177</v>
      </c>
      <c r="M47" s="120">
        <v>74</v>
      </c>
      <c r="N47" s="120">
        <v>23</v>
      </c>
      <c r="O47" s="120">
        <v>20</v>
      </c>
      <c r="P47" s="120">
        <v>306</v>
      </c>
      <c r="Q47" s="121">
        <v>681</v>
      </c>
      <c r="R47" s="121">
        <v>0</v>
      </c>
      <c r="S47" s="120">
        <v>1136</v>
      </c>
      <c r="T47" s="14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42"/>
      <c r="AL47" s="143"/>
    </row>
    <row r="48" spans="1:38" ht="15" customHeight="1">
      <c r="A48" s="113" t="s">
        <v>72</v>
      </c>
      <c r="B48" s="120">
        <v>55</v>
      </c>
      <c r="C48" s="120">
        <v>51</v>
      </c>
      <c r="D48" s="120">
        <v>554</v>
      </c>
      <c r="E48" s="120">
        <v>45</v>
      </c>
      <c r="F48" s="120">
        <v>77</v>
      </c>
      <c r="G48" s="120">
        <v>33</v>
      </c>
      <c r="H48" s="120">
        <v>95</v>
      </c>
      <c r="I48" s="121">
        <v>910</v>
      </c>
      <c r="J48" s="120">
        <v>63</v>
      </c>
      <c r="K48" s="120">
        <v>30</v>
      </c>
      <c r="L48" s="120">
        <v>98</v>
      </c>
      <c r="M48" s="120">
        <v>28</v>
      </c>
      <c r="N48" s="120">
        <v>17</v>
      </c>
      <c r="O48" s="120">
        <v>0</v>
      </c>
      <c r="P48" s="120">
        <v>232</v>
      </c>
      <c r="Q48" s="121">
        <v>468</v>
      </c>
      <c r="R48" s="121">
        <v>1</v>
      </c>
      <c r="S48" s="120">
        <v>1379</v>
      </c>
      <c r="T48" s="14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 s="142"/>
      <c r="AL48" s="143"/>
    </row>
    <row r="49" spans="1:38" ht="15" customHeight="1">
      <c r="A49" s="113" t="s">
        <v>73</v>
      </c>
      <c r="B49" s="120">
        <v>12</v>
      </c>
      <c r="C49" s="120">
        <v>3</v>
      </c>
      <c r="D49" s="120">
        <v>40</v>
      </c>
      <c r="E49" s="120">
        <v>25</v>
      </c>
      <c r="F49" s="120">
        <v>24</v>
      </c>
      <c r="G49" s="120">
        <v>1</v>
      </c>
      <c r="H49" s="120">
        <v>17</v>
      </c>
      <c r="I49" s="121">
        <v>122</v>
      </c>
      <c r="J49" s="120">
        <v>4</v>
      </c>
      <c r="K49" s="120">
        <v>0</v>
      </c>
      <c r="L49" s="120">
        <v>3</v>
      </c>
      <c r="M49" s="120">
        <v>1</v>
      </c>
      <c r="N49" s="120">
        <v>0</v>
      </c>
      <c r="O49" s="120">
        <v>0</v>
      </c>
      <c r="P49" s="120">
        <v>1</v>
      </c>
      <c r="Q49" s="121">
        <v>9</v>
      </c>
      <c r="R49" s="121">
        <v>0</v>
      </c>
      <c r="S49" s="120">
        <v>131</v>
      </c>
      <c r="T49" s="14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 s="142"/>
      <c r="AL49" s="142"/>
    </row>
    <row r="50" spans="1:38" ht="15" customHeight="1">
      <c r="A50" s="117" t="s">
        <v>74</v>
      </c>
      <c r="B50" s="122">
        <v>25</v>
      </c>
      <c r="C50" s="122">
        <v>10</v>
      </c>
      <c r="D50" s="122">
        <v>68</v>
      </c>
      <c r="E50" s="122">
        <v>76</v>
      </c>
      <c r="F50" s="122">
        <v>168</v>
      </c>
      <c r="G50" s="122">
        <v>41</v>
      </c>
      <c r="H50" s="122">
        <v>104</v>
      </c>
      <c r="I50" s="123">
        <v>492</v>
      </c>
      <c r="J50" s="122">
        <v>100</v>
      </c>
      <c r="K50" s="122">
        <v>38</v>
      </c>
      <c r="L50" s="122">
        <v>114</v>
      </c>
      <c r="M50" s="122">
        <v>170</v>
      </c>
      <c r="N50" s="122">
        <v>119</v>
      </c>
      <c r="O50" s="122">
        <v>4</v>
      </c>
      <c r="P50" s="122">
        <v>65</v>
      </c>
      <c r="Q50" s="123">
        <v>610</v>
      </c>
      <c r="R50" s="123">
        <v>8</v>
      </c>
      <c r="S50" s="122">
        <v>1110</v>
      </c>
      <c r="T50" s="14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 s="142"/>
      <c r="AL50" s="143"/>
    </row>
    <row r="51" spans="1:38" ht="15" customHeight="1">
      <c r="A51" s="113" t="s">
        <v>75</v>
      </c>
      <c r="B51" s="120">
        <v>37</v>
      </c>
      <c r="C51" s="120">
        <v>0</v>
      </c>
      <c r="D51" s="120">
        <v>78</v>
      </c>
      <c r="E51" s="120">
        <v>77</v>
      </c>
      <c r="F51" s="120">
        <v>142</v>
      </c>
      <c r="G51" s="120">
        <v>1</v>
      </c>
      <c r="H51" s="120">
        <v>56</v>
      </c>
      <c r="I51" s="121">
        <v>391</v>
      </c>
      <c r="J51" s="120">
        <v>48</v>
      </c>
      <c r="K51" s="120">
        <v>14</v>
      </c>
      <c r="L51" s="120">
        <v>68</v>
      </c>
      <c r="M51" s="120">
        <v>47</v>
      </c>
      <c r="N51" s="120">
        <v>8</v>
      </c>
      <c r="O51" s="120">
        <v>3</v>
      </c>
      <c r="P51" s="120">
        <v>66</v>
      </c>
      <c r="Q51" s="121">
        <v>254</v>
      </c>
      <c r="R51" s="121">
        <v>0</v>
      </c>
      <c r="S51" s="120">
        <v>645</v>
      </c>
      <c r="T51" s="14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 s="142"/>
      <c r="AL51" s="142"/>
    </row>
    <row r="52" spans="1:38" ht="15" customHeight="1">
      <c r="A52" s="113" t="s">
        <v>76</v>
      </c>
      <c r="B52" s="120">
        <v>23</v>
      </c>
      <c r="C52" s="120">
        <v>0</v>
      </c>
      <c r="D52" s="120">
        <v>80</v>
      </c>
      <c r="E52" s="120">
        <v>49</v>
      </c>
      <c r="F52" s="120">
        <v>87</v>
      </c>
      <c r="G52" s="120">
        <v>17</v>
      </c>
      <c r="H52" s="120">
        <v>26</v>
      </c>
      <c r="I52" s="121">
        <v>282</v>
      </c>
      <c r="J52" s="120">
        <v>12</v>
      </c>
      <c r="K52" s="120">
        <v>2</v>
      </c>
      <c r="L52" s="120">
        <v>76</v>
      </c>
      <c r="M52" s="120">
        <v>46</v>
      </c>
      <c r="N52" s="120">
        <v>23</v>
      </c>
      <c r="O52" s="120">
        <v>1</v>
      </c>
      <c r="P52" s="120">
        <v>3</v>
      </c>
      <c r="Q52" s="121">
        <v>163</v>
      </c>
      <c r="R52" s="121">
        <v>1</v>
      </c>
      <c r="S52" s="120">
        <v>446</v>
      </c>
      <c r="T52" s="14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 s="142"/>
      <c r="AL52" s="142"/>
    </row>
    <row r="53" spans="1:38" ht="15" customHeight="1">
      <c r="A53" s="113" t="s">
        <v>77</v>
      </c>
      <c r="B53" s="120">
        <v>51</v>
      </c>
      <c r="C53" s="120">
        <v>1</v>
      </c>
      <c r="D53" s="120">
        <v>100</v>
      </c>
      <c r="E53" s="120">
        <v>135</v>
      </c>
      <c r="F53" s="120">
        <v>111</v>
      </c>
      <c r="G53" s="120">
        <v>43</v>
      </c>
      <c r="H53" s="120">
        <v>175</v>
      </c>
      <c r="I53" s="121">
        <v>616</v>
      </c>
      <c r="J53" s="120">
        <v>70</v>
      </c>
      <c r="K53" s="120">
        <v>26</v>
      </c>
      <c r="L53" s="120">
        <v>180</v>
      </c>
      <c r="M53" s="120">
        <v>129</v>
      </c>
      <c r="N53" s="120">
        <v>5</v>
      </c>
      <c r="O53" s="120">
        <v>0</v>
      </c>
      <c r="P53" s="120">
        <v>113</v>
      </c>
      <c r="Q53" s="121">
        <v>523</v>
      </c>
      <c r="R53" s="121">
        <v>61</v>
      </c>
      <c r="S53" s="120">
        <v>1200</v>
      </c>
      <c r="T53" s="14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 s="142"/>
      <c r="AL53" s="143"/>
    </row>
    <row r="54" spans="1:38" ht="15" customHeight="1">
      <c r="A54" s="117" t="s">
        <v>78</v>
      </c>
      <c r="B54" s="122">
        <v>1</v>
      </c>
      <c r="C54" s="122">
        <v>0</v>
      </c>
      <c r="D54" s="122">
        <v>1</v>
      </c>
      <c r="E54" s="122">
        <v>3</v>
      </c>
      <c r="F54" s="122">
        <v>0</v>
      </c>
      <c r="G54" s="122">
        <v>0</v>
      </c>
      <c r="H54" s="122">
        <v>2</v>
      </c>
      <c r="I54" s="123">
        <v>7</v>
      </c>
      <c r="J54" s="122">
        <v>9</v>
      </c>
      <c r="K54" s="122">
        <v>7</v>
      </c>
      <c r="L54" s="122">
        <v>11</v>
      </c>
      <c r="M54" s="122">
        <v>3</v>
      </c>
      <c r="N54" s="122">
        <v>0</v>
      </c>
      <c r="O54" s="122">
        <v>0</v>
      </c>
      <c r="P54" s="122">
        <v>8</v>
      </c>
      <c r="Q54" s="123">
        <v>38</v>
      </c>
      <c r="R54" s="123">
        <v>0</v>
      </c>
      <c r="S54" s="122">
        <v>45</v>
      </c>
      <c r="T54" s="14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 s="142"/>
      <c r="AL54" s="142"/>
    </row>
    <row r="55" spans="1:38" ht="15" customHeight="1">
      <c r="A55" s="113" t="s">
        <v>79</v>
      </c>
      <c r="B55" s="120">
        <v>81</v>
      </c>
      <c r="C55" s="120">
        <v>17</v>
      </c>
      <c r="D55" s="120">
        <v>119</v>
      </c>
      <c r="E55" s="120">
        <v>222</v>
      </c>
      <c r="F55" s="120">
        <v>40</v>
      </c>
      <c r="G55" s="120">
        <v>35</v>
      </c>
      <c r="H55" s="120">
        <v>41</v>
      </c>
      <c r="I55" s="121">
        <v>555</v>
      </c>
      <c r="J55" s="120">
        <v>42</v>
      </c>
      <c r="K55" s="120">
        <v>26</v>
      </c>
      <c r="L55" s="120">
        <v>139</v>
      </c>
      <c r="M55" s="120">
        <v>143</v>
      </c>
      <c r="N55" s="120">
        <v>10</v>
      </c>
      <c r="O55" s="120">
        <v>32</v>
      </c>
      <c r="P55" s="120">
        <v>32</v>
      </c>
      <c r="Q55" s="121">
        <v>424</v>
      </c>
      <c r="R55" s="121">
        <v>0</v>
      </c>
      <c r="S55" s="120">
        <v>979</v>
      </c>
      <c r="T55" s="14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 s="142"/>
      <c r="AL55" s="142"/>
    </row>
    <row r="56" spans="1:38" ht="15" customHeight="1">
      <c r="A56" s="113" t="s">
        <v>80</v>
      </c>
      <c r="B56" s="120">
        <v>22</v>
      </c>
      <c r="C56" s="120">
        <v>3</v>
      </c>
      <c r="D56" s="120">
        <v>33</v>
      </c>
      <c r="E56" s="120">
        <v>15</v>
      </c>
      <c r="F56" s="120">
        <v>24</v>
      </c>
      <c r="G56" s="120">
        <v>3</v>
      </c>
      <c r="H56" s="120">
        <v>14</v>
      </c>
      <c r="I56" s="121">
        <v>114</v>
      </c>
      <c r="J56" s="120">
        <v>6</v>
      </c>
      <c r="K56" s="120">
        <v>1</v>
      </c>
      <c r="L56" s="120">
        <v>2</v>
      </c>
      <c r="M56" s="120">
        <v>6</v>
      </c>
      <c r="N56" s="120">
        <v>1</v>
      </c>
      <c r="O56" s="120">
        <v>0</v>
      </c>
      <c r="P56" s="120">
        <v>4</v>
      </c>
      <c r="Q56" s="121">
        <v>20</v>
      </c>
      <c r="R56" s="121">
        <v>0</v>
      </c>
      <c r="S56" s="120">
        <v>134</v>
      </c>
      <c r="T56" s="14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 s="142"/>
      <c r="AL56" s="142"/>
    </row>
    <row r="57" spans="1:38" ht="15" customHeight="1">
      <c r="A57" s="113" t="s">
        <v>81</v>
      </c>
      <c r="B57" s="120">
        <v>55</v>
      </c>
      <c r="C57" s="120">
        <v>1</v>
      </c>
      <c r="D57" s="120">
        <v>81</v>
      </c>
      <c r="E57" s="120">
        <v>113</v>
      </c>
      <c r="F57" s="120">
        <v>84</v>
      </c>
      <c r="G57" s="120">
        <v>71</v>
      </c>
      <c r="H57" s="120">
        <v>77</v>
      </c>
      <c r="I57" s="121">
        <v>482</v>
      </c>
      <c r="J57" s="120">
        <v>87</v>
      </c>
      <c r="K57" s="120">
        <v>12</v>
      </c>
      <c r="L57" s="120">
        <v>157</v>
      </c>
      <c r="M57" s="120">
        <v>112</v>
      </c>
      <c r="N57" s="120">
        <v>38</v>
      </c>
      <c r="O57" s="120">
        <v>21</v>
      </c>
      <c r="P57" s="120">
        <v>51</v>
      </c>
      <c r="Q57" s="121">
        <v>478</v>
      </c>
      <c r="R57" s="121">
        <v>2</v>
      </c>
      <c r="S57" s="120">
        <v>962</v>
      </c>
      <c r="T57" s="14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 s="142"/>
      <c r="AL57" s="142"/>
    </row>
    <row r="58" spans="1:38" ht="15" customHeight="1">
      <c r="A58" s="117" t="s">
        <v>82</v>
      </c>
      <c r="B58" s="122">
        <v>235</v>
      </c>
      <c r="C58" s="122">
        <v>8</v>
      </c>
      <c r="D58" s="122">
        <v>477</v>
      </c>
      <c r="E58" s="122">
        <v>367</v>
      </c>
      <c r="F58" s="122">
        <v>369</v>
      </c>
      <c r="G58" s="122">
        <v>65</v>
      </c>
      <c r="H58" s="122">
        <v>100</v>
      </c>
      <c r="I58" s="123">
        <v>1621</v>
      </c>
      <c r="J58" s="122">
        <v>396</v>
      </c>
      <c r="K58" s="122">
        <v>270</v>
      </c>
      <c r="L58" s="122">
        <v>584</v>
      </c>
      <c r="M58" s="122">
        <v>361</v>
      </c>
      <c r="N58" s="122">
        <v>177</v>
      </c>
      <c r="O58" s="122">
        <v>10</v>
      </c>
      <c r="P58" s="122">
        <v>150</v>
      </c>
      <c r="Q58" s="123">
        <v>1948</v>
      </c>
      <c r="R58" s="123">
        <v>13</v>
      </c>
      <c r="S58" s="122">
        <v>3582</v>
      </c>
      <c r="T58" s="14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42"/>
      <c r="AL58" s="143"/>
    </row>
    <row r="59" spans="1:38" ht="15" customHeight="1">
      <c r="A59" s="113" t="s">
        <v>83</v>
      </c>
      <c r="B59" s="120">
        <v>38</v>
      </c>
      <c r="C59" s="120">
        <v>8</v>
      </c>
      <c r="D59" s="120">
        <v>33</v>
      </c>
      <c r="E59" s="120">
        <v>13</v>
      </c>
      <c r="F59" s="120">
        <v>20</v>
      </c>
      <c r="G59" s="120">
        <v>4</v>
      </c>
      <c r="H59" s="120">
        <v>8</v>
      </c>
      <c r="I59" s="121">
        <v>124</v>
      </c>
      <c r="J59" s="120">
        <v>30</v>
      </c>
      <c r="K59" s="120">
        <v>6</v>
      </c>
      <c r="L59" s="120">
        <v>49</v>
      </c>
      <c r="M59" s="120">
        <v>25</v>
      </c>
      <c r="N59" s="120">
        <v>20</v>
      </c>
      <c r="O59" s="120">
        <v>1</v>
      </c>
      <c r="P59" s="120">
        <v>19</v>
      </c>
      <c r="Q59" s="121">
        <v>150</v>
      </c>
      <c r="R59" s="121">
        <v>4</v>
      </c>
      <c r="S59" s="120">
        <v>278</v>
      </c>
      <c r="T59" s="14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 s="142"/>
      <c r="AL59" s="142"/>
    </row>
    <row r="60" spans="1:38" ht="15" customHeight="1">
      <c r="A60" s="113" t="s">
        <v>84</v>
      </c>
      <c r="B60" s="120">
        <v>4</v>
      </c>
      <c r="C60" s="120">
        <v>0</v>
      </c>
      <c r="D60" s="120">
        <v>12</v>
      </c>
      <c r="E60" s="120">
        <v>5</v>
      </c>
      <c r="F60" s="120">
        <v>12</v>
      </c>
      <c r="G60" s="120">
        <v>4</v>
      </c>
      <c r="H60" s="120">
        <v>11</v>
      </c>
      <c r="I60" s="121">
        <v>48</v>
      </c>
      <c r="J60" s="120">
        <v>4</v>
      </c>
      <c r="K60" s="120">
        <v>0</v>
      </c>
      <c r="L60" s="120">
        <v>4</v>
      </c>
      <c r="M60" s="120">
        <v>0</v>
      </c>
      <c r="N60" s="120">
        <v>1</v>
      </c>
      <c r="O60" s="120">
        <v>0</v>
      </c>
      <c r="P60" s="120">
        <v>0</v>
      </c>
      <c r="Q60" s="121">
        <v>9</v>
      </c>
      <c r="R60" s="121">
        <v>0</v>
      </c>
      <c r="S60" s="120">
        <v>57</v>
      </c>
      <c r="T60" s="141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 s="142"/>
      <c r="AL60" s="142"/>
    </row>
    <row r="61" spans="1:38" ht="15" customHeight="1">
      <c r="A61" s="113" t="s">
        <v>85</v>
      </c>
      <c r="B61" s="120">
        <v>57</v>
      </c>
      <c r="C61" s="120">
        <v>10</v>
      </c>
      <c r="D61" s="120">
        <v>110</v>
      </c>
      <c r="E61" s="120">
        <v>97</v>
      </c>
      <c r="F61" s="120">
        <v>123</v>
      </c>
      <c r="G61" s="120">
        <v>16</v>
      </c>
      <c r="H61" s="120">
        <v>68</v>
      </c>
      <c r="I61" s="121">
        <v>481</v>
      </c>
      <c r="J61" s="120">
        <v>49</v>
      </c>
      <c r="K61" s="120">
        <v>13</v>
      </c>
      <c r="L61" s="120">
        <v>67</v>
      </c>
      <c r="M61" s="120">
        <v>77</v>
      </c>
      <c r="N61" s="120">
        <v>30</v>
      </c>
      <c r="O61" s="120">
        <v>2</v>
      </c>
      <c r="P61" s="120">
        <v>22</v>
      </c>
      <c r="Q61" s="121">
        <v>260</v>
      </c>
      <c r="R61" s="121">
        <v>13</v>
      </c>
      <c r="S61" s="120">
        <v>754</v>
      </c>
      <c r="T61" s="14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 s="142"/>
      <c r="AL61" s="142"/>
    </row>
    <row r="62" spans="1:38" ht="15" customHeight="1">
      <c r="A62" s="117" t="s">
        <v>86</v>
      </c>
      <c r="B62" s="122">
        <v>22</v>
      </c>
      <c r="C62" s="122">
        <v>24</v>
      </c>
      <c r="D62" s="122">
        <v>45</v>
      </c>
      <c r="E62" s="122">
        <v>34</v>
      </c>
      <c r="F62" s="122">
        <v>93</v>
      </c>
      <c r="G62" s="122">
        <v>15</v>
      </c>
      <c r="H62" s="122">
        <v>28</v>
      </c>
      <c r="I62" s="123">
        <v>261</v>
      </c>
      <c r="J62" s="122">
        <v>42</v>
      </c>
      <c r="K62" s="122">
        <v>45</v>
      </c>
      <c r="L62" s="122">
        <v>77</v>
      </c>
      <c r="M62" s="122">
        <v>63</v>
      </c>
      <c r="N62" s="122">
        <v>31</v>
      </c>
      <c r="O62" s="122">
        <v>0</v>
      </c>
      <c r="P62" s="122">
        <v>29</v>
      </c>
      <c r="Q62" s="123">
        <v>287</v>
      </c>
      <c r="R62" s="123">
        <v>3</v>
      </c>
      <c r="S62" s="122">
        <v>551</v>
      </c>
      <c r="T62" s="14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 s="142"/>
      <c r="AL62" s="142"/>
    </row>
    <row r="63" spans="1:38" ht="15" customHeight="1">
      <c r="A63" s="113" t="s">
        <v>87</v>
      </c>
      <c r="B63" s="120">
        <v>21</v>
      </c>
      <c r="C63" s="120">
        <v>3</v>
      </c>
      <c r="D63" s="120">
        <v>27</v>
      </c>
      <c r="E63" s="120">
        <v>36</v>
      </c>
      <c r="F63" s="120">
        <v>70</v>
      </c>
      <c r="G63" s="120">
        <v>5</v>
      </c>
      <c r="H63" s="120">
        <v>28</v>
      </c>
      <c r="I63" s="121">
        <v>190</v>
      </c>
      <c r="J63" s="120">
        <v>11</v>
      </c>
      <c r="K63" s="120">
        <v>2</v>
      </c>
      <c r="L63" s="120">
        <v>21</v>
      </c>
      <c r="M63" s="120">
        <v>30</v>
      </c>
      <c r="N63" s="120">
        <v>1</v>
      </c>
      <c r="O63" s="120">
        <v>9</v>
      </c>
      <c r="P63" s="120">
        <v>4</v>
      </c>
      <c r="Q63" s="121">
        <v>78</v>
      </c>
      <c r="R63" s="121">
        <v>0</v>
      </c>
      <c r="S63" s="120">
        <v>268</v>
      </c>
      <c r="T63" s="14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 s="142"/>
      <c r="AL63" s="142"/>
    </row>
    <row r="64" spans="1:38" ht="15" customHeight="1">
      <c r="A64" s="113" t="s">
        <v>88</v>
      </c>
      <c r="B64" s="120">
        <v>20</v>
      </c>
      <c r="C64" s="120">
        <v>4</v>
      </c>
      <c r="D64" s="120">
        <v>96</v>
      </c>
      <c r="E64" s="120">
        <v>69</v>
      </c>
      <c r="F64" s="120">
        <v>91</v>
      </c>
      <c r="G64" s="120">
        <v>26</v>
      </c>
      <c r="H64" s="120">
        <v>54</v>
      </c>
      <c r="I64" s="121">
        <v>360</v>
      </c>
      <c r="J64" s="120">
        <v>15</v>
      </c>
      <c r="K64" s="120">
        <v>6</v>
      </c>
      <c r="L64" s="120">
        <v>74</v>
      </c>
      <c r="M64" s="120">
        <v>56</v>
      </c>
      <c r="N64" s="120">
        <v>5</v>
      </c>
      <c r="O64" s="120">
        <v>20</v>
      </c>
      <c r="P64" s="120">
        <v>29</v>
      </c>
      <c r="Q64" s="121">
        <v>205</v>
      </c>
      <c r="R64" s="121">
        <v>1</v>
      </c>
      <c r="S64" s="120">
        <v>566</v>
      </c>
      <c r="T64" s="141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 s="142"/>
      <c r="AL64" s="142"/>
    </row>
    <row r="65" spans="1:38" ht="15" customHeight="1" thickBot="1">
      <c r="A65" s="113" t="s">
        <v>89</v>
      </c>
      <c r="B65" s="120">
        <v>24</v>
      </c>
      <c r="C65" s="120">
        <v>1</v>
      </c>
      <c r="D65" s="120">
        <v>41</v>
      </c>
      <c r="E65" s="120">
        <v>12</v>
      </c>
      <c r="F65" s="120">
        <v>22</v>
      </c>
      <c r="G65" s="120">
        <v>4</v>
      </c>
      <c r="H65" s="120">
        <v>15</v>
      </c>
      <c r="I65" s="121">
        <v>119</v>
      </c>
      <c r="J65" s="120">
        <v>4</v>
      </c>
      <c r="K65" s="120">
        <v>0</v>
      </c>
      <c r="L65" s="120">
        <v>5</v>
      </c>
      <c r="M65" s="120">
        <v>0</v>
      </c>
      <c r="N65" s="120">
        <v>2</v>
      </c>
      <c r="O65" s="120">
        <v>0</v>
      </c>
      <c r="P65" s="120">
        <v>13</v>
      </c>
      <c r="Q65" s="121">
        <v>24</v>
      </c>
      <c r="R65" s="121">
        <v>2</v>
      </c>
      <c r="S65" s="120">
        <v>145</v>
      </c>
      <c r="T65" s="14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142"/>
      <c r="AL65" s="142"/>
    </row>
    <row r="66" spans="1:38" ht="21" customHeight="1" thickTop="1">
      <c r="A66" s="124" t="s">
        <v>90</v>
      </c>
      <c r="B66" s="125">
        <v>1934</v>
      </c>
      <c r="C66" s="125">
        <v>890</v>
      </c>
      <c r="D66" s="125">
        <v>4367</v>
      </c>
      <c r="E66" s="125">
        <v>3255</v>
      </c>
      <c r="F66" s="125">
        <v>3519</v>
      </c>
      <c r="G66" s="125">
        <v>913</v>
      </c>
      <c r="H66" s="125">
        <v>2808</v>
      </c>
      <c r="I66" s="126">
        <v>17686</v>
      </c>
      <c r="J66" s="125">
        <v>2526</v>
      </c>
      <c r="K66" s="125">
        <v>1230</v>
      </c>
      <c r="L66" s="125">
        <v>5797</v>
      </c>
      <c r="M66" s="125">
        <v>3655</v>
      </c>
      <c r="N66" s="125">
        <v>1188</v>
      </c>
      <c r="O66" s="125">
        <v>289</v>
      </c>
      <c r="P66" s="125">
        <v>2815</v>
      </c>
      <c r="Q66" s="126">
        <v>17500</v>
      </c>
      <c r="R66" s="126">
        <v>298</v>
      </c>
      <c r="S66" s="125">
        <v>35484</v>
      </c>
      <c r="T66" s="14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142"/>
      <c r="AL66" s="143"/>
    </row>
    <row r="67" spans="1:38" ht="15" customHeight="1">
      <c r="A67" s="117" t="s">
        <v>91</v>
      </c>
      <c r="B67" s="122">
        <v>20</v>
      </c>
      <c r="C67" s="122">
        <v>1</v>
      </c>
      <c r="D67" s="122">
        <v>55</v>
      </c>
      <c r="E67" s="122">
        <v>58</v>
      </c>
      <c r="F67" s="122">
        <v>5</v>
      </c>
      <c r="G67" s="122">
        <v>30</v>
      </c>
      <c r="H67" s="122">
        <v>20</v>
      </c>
      <c r="I67" s="123">
        <v>189</v>
      </c>
      <c r="J67" s="122">
        <v>24</v>
      </c>
      <c r="K67" s="122">
        <v>1</v>
      </c>
      <c r="L67" s="122">
        <v>48</v>
      </c>
      <c r="M67" s="122">
        <v>19</v>
      </c>
      <c r="N67" s="122">
        <v>20</v>
      </c>
      <c r="O67" s="122">
        <v>4</v>
      </c>
      <c r="P67" s="122">
        <v>5</v>
      </c>
      <c r="Q67" s="123">
        <v>121</v>
      </c>
      <c r="R67" s="123">
        <v>0</v>
      </c>
      <c r="S67" s="122">
        <v>310</v>
      </c>
      <c r="T67" s="14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 s="142"/>
      <c r="AL67" s="142"/>
    </row>
    <row r="68" spans="1:38" ht="21" customHeight="1">
      <c r="A68" s="127" t="s">
        <v>92</v>
      </c>
      <c r="B68" s="122">
        <v>1954</v>
      </c>
      <c r="C68" s="122">
        <v>891</v>
      </c>
      <c r="D68" s="122">
        <v>4422</v>
      </c>
      <c r="E68" s="122">
        <v>3313</v>
      </c>
      <c r="F68" s="122">
        <v>3524</v>
      </c>
      <c r="G68" s="122">
        <v>943</v>
      </c>
      <c r="H68" s="122">
        <v>2828</v>
      </c>
      <c r="I68" s="123">
        <v>17875</v>
      </c>
      <c r="J68" s="122">
        <v>2550</v>
      </c>
      <c r="K68" s="122">
        <v>1231</v>
      </c>
      <c r="L68" s="122">
        <v>5845</v>
      </c>
      <c r="M68" s="122">
        <v>3674</v>
      </c>
      <c r="N68" s="122">
        <v>1208</v>
      </c>
      <c r="O68" s="122">
        <v>293</v>
      </c>
      <c r="P68" s="122">
        <v>2820</v>
      </c>
      <c r="Q68" s="123">
        <v>17621</v>
      </c>
      <c r="R68" s="123">
        <v>298</v>
      </c>
      <c r="S68" s="122">
        <v>35794</v>
      </c>
      <c r="T68" s="14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 s="142"/>
      <c r="AL68" s="143"/>
    </row>
    <row r="69" spans="1:38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60C-D52C-4E89-849F-7FA3EC9C4DEF}">
  <dimension ref="A1:A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46" width="9.625" style="139"/>
    <col min="47" max="16384" width="9.625" style="99"/>
  </cols>
  <sheetData>
    <row r="1" spans="1:38">
      <c r="A1" s="98"/>
    </row>
    <row r="7" spans="1:38" ht="24.95" customHeight="1">
      <c r="A7" s="100" t="s">
        <v>140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141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5" spans="1:38" ht="15" customHeight="1">
      <c r="A15" s="113" t="s">
        <v>39</v>
      </c>
      <c r="B15" s="120">
        <v>44</v>
      </c>
      <c r="C15" s="120" t="s">
        <v>143</v>
      </c>
      <c r="D15" s="120">
        <v>113</v>
      </c>
      <c r="E15" s="120">
        <v>103</v>
      </c>
      <c r="F15" s="120">
        <v>168</v>
      </c>
      <c r="G15" s="120">
        <v>34</v>
      </c>
      <c r="H15" s="120">
        <v>81</v>
      </c>
      <c r="I15" s="121">
        <v>543</v>
      </c>
      <c r="J15" s="120">
        <v>58</v>
      </c>
      <c r="K15" s="120">
        <v>3</v>
      </c>
      <c r="L15" s="120">
        <v>88</v>
      </c>
      <c r="M15" s="120">
        <v>61</v>
      </c>
      <c r="N15" s="120">
        <v>26</v>
      </c>
      <c r="O15" s="120" t="s">
        <v>143</v>
      </c>
      <c r="P15" s="120">
        <v>36</v>
      </c>
      <c r="Q15" s="121">
        <v>272</v>
      </c>
      <c r="R15" s="121">
        <v>5</v>
      </c>
      <c r="S15" s="120">
        <v>820</v>
      </c>
      <c r="T15" s="14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 s="142"/>
      <c r="AL15" s="142"/>
    </row>
    <row r="16" spans="1:38" ht="15" customHeight="1">
      <c r="A16" s="113" t="s">
        <v>40</v>
      </c>
      <c r="B16" s="120">
        <v>15</v>
      </c>
      <c r="C16" s="120" t="s">
        <v>143</v>
      </c>
      <c r="D16" s="120">
        <v>7</v>
      </c>
      <c r="E16" s="120">
        <v>1</v>
      </c>
      <c r="F16" s="120">
        <v>6</v>
      </c>
      <c r="G16" s="120">
        <v>6</v>
      </c>
      <c r="H16" s="120">
        <v>6</v>
      </c>
      <c r="I16" s="121">
        <v>41</v>
      </c>
      <c r="J16" s="120">
        <v>7</v>
      </c>
      <c r="K16" s="120">
        <v>0</v>
      </c>
      <c r="L16" s="120">
        <v>6</v>
      </c>
      <c r="M16" s="120">
        <v>10</v>
      </c>
      <c r="N16" s="120">
        <v>6</v>
      </c>
      <c r="O16" s="120" t="s">
        <v>143</v>
      </c>
      <c r="P16" s="120">
        <v>2</v>
      </c>
      <c r="Q16" s="121">
        <v>31</v>
      </c>
      <c r="R16" s="121">
        <v>1</v>
      </c>
      <c r="S16" s="120">
        <v>73</v>
      </c>
      <c r="T16" s="141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42"/>
      <c r="AL16" s="142"/>
    </row>
    <row r="17" spans="1:38" ht="15" customHeight="1">
      <c r="A17" s="113" t="s">
        <v>41</v>
      </c>
      <c r="B17" s="120">
        <v>60</v>
      </c>
      <c r="C17" s="120" t="s">
        <v>143</v>
      </c>
      <c r="D17" s="120">
        <v>55</v>
      </c>
      <c r="E17" s="120">
        <v>39</v>
      </c>
      <c r="F17" s="120">
        <v>72</v>
      </c>
      <c r="G17" s="120">
        <v>14</v>
      </c>
      <c r="H17" s="120">
        <v>46</v>
      </c>
      <c r="I17" s="121">
        <v>286</v>
      </c>
      <c r="J17" s="120">
        <v>42</v>
      </c>
      <c r="K17" s="120">
        <v>26</v>
      </c>
      <c r="L17" s="120">
        <v>198</v>
      </c>
      <c r="M17" s="120">
        <v>128</v>
      </c>
      <c r="N17" s="120">
        <v>42</v>
      </c>
      <c r="O17" s="120" t="s">
        <v>143</v>
      </c>
      <c r="P17" s="120">
        <v>46</v>
      </c>
      <c r="Q17" s="121">
        <v>482</v>
      </c>
      <c r="R17" s="121">
        <v>5</v>
      </c>
      <c r="S17" s="120">
        <v>773</v>
      </c>
      <c r="T17" s="141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42"/>
      <c r="AL17" s="142"/>
    </row>
    <row r="18" spans="1:38" ht="15" customHeight="1">
      <c r="A18" s="117" t="s">
        <v>42</v>
      </c>
      <c r="B18" s="122">
        <v>33</v>
      </c>
      <c r="C18" s="122" t="s">
        <v>143</v>
      </c>
      <c r="D18" s="122">
        <v>89</v>
      </c>
      <c r="E18" s="122">
        <v>75</v>
      </c>
      <c r="F18" s="122">
        <v>95</v>
      </c>
      <c r="G18" s="122">
        <v>4</v>
      </c>
      <c r="H18" s="122">
        <v>60</v>
      </c>
      <c r="I18" s="123">
        <v>356</v>
      </c>
      <c r="J18" s="122">
        <v>26</v>
      </c>
      <c r="K18" s="122">
        <v>11</v>
      </c>
      <c r="L18" s="122">
        <v>32</v>
      </c>
      <c r="M18" s="122">
        <v>11</v>
      </c>
      <c r="N18" s="122">
        <v>1</v>
      </c>
      <c r="O18" s="122" t="s">
        <v>143</v>
      </c>
      <c r="P18" s="122">
        <v>32</v>
      </c>
      <c r="Q18" s="123">
        <v>113</v>
      </c>
      <c r="R18" s="123">
        <v>1</v>
      </c>
      <c r="S18" s="122">
        <v>470</v>
      </c>
      <c r="T18" s="141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142"/>
      <c r="AL18" s="142"/>
    </row>
    <row r="19" spans="1:38" ht="15" customHeight="1">
      <c r="A19" s="113" t="s">
        <v>43</v>
      </c>
      <c r="B19" s="120">
        <v>150</v>
      </c>
      <c r="C19" s="120" t="s">
        <v>143</v>
      </c>
      <c r="D19" s="120">
        <v>494</v>
      </c>
      <c r="E19" s="120">
        <v>163</v>
      </c>
      <c r="F19" s="120">
        <v>227</v>
      </c>
      <c r="G19" s="120">
        <v>39</v>
      </c>
      <c r="H19" s="120">
        <v>91</v>
      </c>
      <c r="I19" s="121">
        <v>1164</v>
      </c>
      <c r="J19" s="120">
        <v>301</v>
      </c>
      <c r="K19" s="120">
        <v>305</v>
      </c>
      <c r="L19" s="120">
        <v>588</v>
      </c>
      <c r="M19" s="120">
        <v>447</v>
      </c>
      <c r="N19" s="120">
        <v>173</v>
      </c>
      <c r="O19" s="120" t="s">
        <v>143</v>
      </c>
      <c r="P19" s="120">
        <v>117</v>
      </c>
      <c r="Q19" s="121">
        <v>1931</v>
      </c>
      <c r="R19" s="121">
        <v>7</v>
      </c>
      <c r="S19" s="120">
        <v>3102</v>
      </c>
      <c r="T19" s="141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42"/>
      <c r="AL19" s="143"/>
    </row>
    <row r="20" spans="1:38" ht="15" customHeight="1">
      <c r="A20" s="113" t="s">
        <v>44</v>
      </c>
      <c r="B20" s="120">
        <v>43</v>
      </c>
      <c r="C20" s="120" t="s">
        <v>143</v>
      </c>
      <c r="D20" s="120">
        <v>79</v>
      </c>
      <c r="E20" s="120">
        <v>32</v>
      </c>
      <c r="F20" s="120">
        <v>38</v>
      </c>
      <c r="G20" s="120">
        <v>11</v>
      </c>
      <c r="H20" s="120">
        <v>25</v>
      </c>
      <c r="I20" s="121">
        <v>228</v>
      </c>
      <c r="J20" s="120">
        <v>33</v>
      </c>
      <c r="K20" s="120">
        <v>21</v>
      </c>
      <c r="L20" s="120">
        <v>112</v>
      </c>
      <c r="M20" s="120">
        <v>52</v>
      </c>
      <c r="N20" s="120">
        <v>18</v>
      </c>
      <c r="O20" s="120" t="s">
        <v>143</v>
      </c>
      <c r="P20" s="120">
        <v>24</v>
      </c>
      <c r="Q20" s="121">
        <v>260</v>
      </c>
      <c r="R20" s="121">
        <v>0</v>
      </c>
      <c r="S20" s="120">
        <v>488</v>
      </c>
      <c r="T20" s="141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s="142"/>
      <c r="AL20" s="142"/>
    </row>
    <row r="21" spans="1:38" ht="15" customHeight="1">
      <c r="A21" s="113" t="s">
        <v>45</v>
      </c>
      <c r="B21" s="120">
        <v>6</v>
      </c>
      <c r="C21" s="120" t="s">
        <v>143</v>
      </c>
      <c r="D21" s="120">
        <v>15</v>
      </c>
      <c r="E21" s="120">
        <v>11</v>
      </c>
      <c r="F21" s="120">
        <v>16</v>
      </c>
      <c r="G21" s="120">
        <v>1</v>
      </c>
      <c r="H21" s="120">
        <v>11</v>
      </c>
      <c r="I21" s="121">
        <v>60</v>
      </c>
      <c r="J21" s="120">
        <v>36</v>
      </c>
      <c r="K21" s="120">
        <v>25</v>
      </c>
      <c r="L21" s="120">
        <v>46</v>
      </c>
      <c r="M21" s="120">
        <v>55</v>
      </c>
      <c r="N21" s="120">
        <v>6</v>
      </c>
      <c r="O21" s="120" t="s">
        <v>143</v>
      </c>
      <c r="P21" s="120">
        <v>20</v>
      </c>
      <c r="Q21" s="121">
        <v>188</v>
      </c>
      <c r="R21" s="121">
        <v>0</v>
      </c>
      <c r="S21" s="120">
        <v>248</v>
      </c>
      <c r="T21" s="14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 s="142"/>
      <c r="AL21" s="142"/>
    </row>
    <row r="22" spans="1:38" ht="15" customHeight="1">
      <c r="A22" s="117" t="s">
        <v>46</v>
      </c>
      <c r="B22" s="122">
        <v>1</v>
      </c>
      <c r="C22" s="122" t="s">
        <v>143</v>
      </c>
      <c r="D22" s="122">
        <v>16</v>
      </c>
      <c r="E22" s="122">
        <v>5</v>
      </c>
      <c r="F22" s="122">
        <v>17</v>
      </c>
      <c r="G22" s="122">
        <v>4</v>
      </c>
      <c r="H22" s="122">
        <v>21</v>
      </c>
      <c r="I22" s="123">
        <v>64</v>
      </c>
      <c r="J22" s="122">
        <v>6</v>
      </c>
      <c r="K22" s="122">
        <v>2</v>
      </c>
      <c r="L22" s="122">
        <v>22</v>
      </c>
      <c r="M22" s="122">
        <v>18</v>
      </c>
      <c r="N22" s="122">
        <v>8</v>
      </c>
      <c r="O22" s="122" t="s">
        <v>143</v>
      </c>
      <c r="P22" s="122">
        <v>4</v>
      </c>
      <c r="Q22" s="123">
        <v>60</v>
      </c>
      <c r="R22" s="123">
        <v>0</v>
      </c>
      <c r="S22" s="122">
        <v>124</v>
      </c>
      <c r="T22" s="141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42"/>
      <c r="AL22" s="142"/>
    </row>
    <row r="23" spans="1:38" ht="15" customHeight="1">
      <c r="A23" s="113" t="s">
        <v>47</v>
      </c>
      <c r="B23" s="120">
        <v>0</v>
      </c>
      <c r="C23" s="120" t="s">
        <v>143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3</v>
      </c>
      <c r="K23" s="120">
        <v>1</v>
      </c>
      <c r="L23" s="120">
        <v>0</v>
      </c>
      <c r="M23" s="120">
        <v>0</v>
      </c>
      <c r="N23" s="120">
        <v>0</v>
      </c>
      <c r="O23" s="120" t="s">
        <v>143</v>
      </c>
      <c r="P23" s="120">
        <v>19</v>
      </c>
      <c r="Q23" s="121">
        <v>23</v>
      </c>
      <c r="R23" s="121">
        <v>0</v>
      </c>
      <c r="S23" s="120">
        <v>23</v>
      </c>
      <c r="T23" s="14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42"/>
      <c r="AL23" s="142"/>
    </row>
    <row r="24" spans="1:38" ht="15" customHeight="1">
      <c r="A24" s="113" t="s">
        <v>48</v>
      </c>
      <c r="B24" s="120">
        <v>46</v>
      </c>
      <c r="C24" s="120" t="s">
        <v>143</v>
      </c>
      <c r="D24" s="120">
        <v>12</v>
      </c>
      <c r="E24" s="120">
        <v>162</v>
      </c>
      <c r="F24" s="120">
        <v>6</v>
      </c>
      <c r="G24" s="120">
        <v>0</v>
      </c>
      <c r="H24" s="120">
        <v>407</v>
      </c>
      <c r="I24" s="121">
        <v>633</v>
      </c>
      <c r="J24" s="120">
        <v>171</v>
      </c>
      <c r="K24" s="120">
        <v>84</v>
      </c>
      <c r="L24" s="120">
        <v>808</v>
      </c>
      <c r="M24" s="120">
        <v>196</v>
      </c>
      <c r="N24" s="120">
        <v>9</v>
      </c>
      <c r="O24" s="120" t="s">
        <v>143</v>
      </c>
      <c r="P24" s="120">
        <v>592</v>
      </c>
      <c r="Q24" s="121">
        <v>1860</v>
      </c>
      <c r="R24" s="121">
        <v>1</v>
      </c>
      <c r="S24" s="120">
        <v>2494</v>
      </c>
      <c r="T24" s="14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42"/>
      <c r="AL24" s="143"/>
    </row>
    <row r="25" spans="1:38" ht="15" customHeight="1">
      <c r="A25" s="113" t="s">
        <v>49</v>
      </c>
      <c r="B25" s="120">
        <v>42</v>
      </c>
      <c r="C25" s="120" t="s">
        <v>143</v>
      </c>
      <c r="D25" s="120">
        <v>71</v>
      </c>
      <c r="E25" s="120">
        <v>113</v>
      </c>
      <c r="F25" s="120">
        <v>139</v>
      </c>
      <c r="G25" s="120">
        <v>22</v>
      </c>
      <c r="H25" s="120">
        <v>75</v>
      </c>
      <c r="I25" s="121">
        <v>462</v>
      </c>
      <c r="J25" s="120">
        <v>109</v>
      </c>
      <c r="K25" s="120">
        <v>10</v>
      </c>
      <c r="L25" s="120">
        <v>180</v>
      </c>
      <c r="M25" s="120">
        <v>214</v>
      </c>
      <c r="N25" s="120">
        <v>85</v>
      </c>
      <c r="O25" s="120" t="s">
        <v>143</v>
      </c>
      <c r="P25" s="120">
        <v>104</v>
      </c>
      <c r="Q25" s="121">
        <v>702</v>
      </c>
      <c r="R25" s="121">
        <v>0</v>
      </c>
      <c r="S25" s="120">
        <v>1164</v>
      </c>
      <c r="T25" s="14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42"/>
      <c r="AL25" s="143"/>
    </row>
    <row r="26" spans="1:38" ht="15" customHeight="1">
      <c r="A26" s="117" t="s">
        <v>50</v>
      </c>
      <c r="B26" s="122">
        <v>1</v>
      </c>
      <c r="C26" s="122" t="s">
        <v>143</v>
      </c>
      <c r="D26" s="122">
        <v>8</v>
      </c>
      <c r="E26" s="122">
        <v>14</v>
      </c>
      <c r="F26" s="122">
        <v>4</v>
      </c>
      <c r="G26" s="122">
        <v>0</v>
      </c>
      <c r="H26" s="122">
        <v>3</v>
      </c>
      <c r="I26" s="123">
        <v>30</v>
      </c>
      <c r="J26" s="122">
        <v>4</v>
      </c>
      <c r="K26" s="122">
        <v>1</v>
      </c>
      <c r="L26" s="122">
        <v>20</v>
      </c>
      <c r="M26" s="122">
        <v>20</v>
      </c>
      <c r="N26" s="122">
        <v>10</v>
      </c>
      <c r="O26" s="122" t="s">
        <v>143</v>
      </c>
      <c r="P26" s="122">
        <v>10</v>
      </c>
      <c r="Q26" s="123">
        <v>65</v>
      </c>
      <c r="R26" s="123">
        <v>0</v>
      </c>
      <c r="S26" s="122">
        <v>95</v>
      </c>
      <c r="T26" s="14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 s="142"/>
      <c r="AL26" s="142"/>
    </row>
    <row r="27" spans="1:38" ht="15" customHeight="1">
      <c r="A27" s="113" t="s">
        <v>51</v>
      </c>
      <c r="B27" s="120">
        <v>23</v>
      </c>
      <c r="C27" s="120" t="s">
        <v>143</v>
      </c>
      <c r="D27" s="120">
        <v>50</v>
      </c>
      <c r="E27" s="120">
        <v>17</v>
      </c>
      <c r="F27" s="120">
        <v>24</v>
      </c>
      <c r="G27" s="120">
        <v>10</v>
      </c>
      <c r="H27" s="120">
        <v>6</v>
      </c>
      <c r="I27" s="121">
        <v>130</v>
      </c>
      <c r="J27" s="120">
        <v>0</v>
      </c>
      <c r="K27" s="120">
        <v>4</v>
      </c>
      <c r="L27" s="120">
        <v>15</v>
      </c>
      <c r="M27" s="120">
        <v>7</v>
      </c>
      <c r="N27" s="120">
        <v>1</v>
      </c>
      <c r="O27" s="120" t="s">
        <v>143</v>
      </c>
      <c r="P27" s="120">
        <v>6</v>
      </c>
      <c r="Q27" s="121">
        <v>33</v>
      </c>
      <c r="R27" s="121">
        <v>23</v>
      </c>
      <c r="S27" s="120">
        <v>186</v>
      </c>
      <c r="T27" s="14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142"/>
      <c r="AL27" s="142"/>
    </row>
    <row r="28" spans="1:38" ht="15" customHeight="1">
      <c r="A28" s="113" t="s">
        <v>52</v>
      </c>
      <c r="B28" s="120">
        <v>50</v>
      </c>
      <c r="C28" s="120" t="s">
        <v>143</v>
      </c>
      <c r="D28" s="120">
        <v>83</v>
      </c>
      <c r="E28" s="120">
        <v>83</v>
      </c>
      <c r="F28" s="120">
        <v>95</v>
      </c>
      <c r="G28" s="120">
        <v>24</v>
      </c>
      <c r="H28" s="120">
        <v>79</v>
      </c>
      <c r="I28" s="121">
        <v>414</v>
      </c>
      <c r="J28" s="120">
        <v>67</v>
      </c>
      <c r="K28" s="120">
        <v>6</v>
      </c>
      <c r="L28" s="120">
        <v>185</v>
      </c>
      <c r="M28" s="120">
        <v>121</v>
      </c>
      <c r="N28" s="120">
        <v>58</v>
      </c>
      <c r="O28" s="120" t="s">
        <v>143</v>
      </c>
      <c r="P28" s="120">
        <v>65</v>
      </c>
      <c r="Q28" s="121">
        <v>502</v>
      </c>
      <c r="R28" s="121">
        <v>8</v>
      </c>
      <c r="S28" s="120">
        <v>924</v>
      </c>
      <c r="T28" s="14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42"/>
      <c r="AL28" s="142"/>
    </row>
    <row r="29" spans="1:38" ht="15" customHeight="1">
      <c r="A29" s="113" t="s">
        <v>53</v>
      </c>
      <c r="B29" s="120">
        <v>51</v>
      </c>
      <c r="C29" s="120" t="s">
        <v>143</v>
      </c>
      <c r="D29" s="120">
        <v>62</v>
      </c>
      <c r="E29" s="120">
        <v>96</v>
      </c>
      <c r="F29" s="120">
        <v>131</v>
      </c>
      <c r="G29" s="120">
        <v>28</v>
      </c>
      <c r="H29" s="120">
        <v>104</v>
      </c>
      <c r="I29" s="121">
        <v>472</v>
      </c>
      <c r="J29" s="120">
        <v>32</v>
      </c>
      <c r="K29" s="120">
        <v>2</v>
      </c>
      <c r="L29" s="120">
        <v>80</v>
      </c>
      <c r="M29" s="120">
        <v>64</v>
      </c>
      <c r="N29" s="120">
        <v>33</v>
      </c>
      <c r="O29" s="120" t="s">
        <v>143</v>
      </c>
      <c r="P29" s="120">
        <v>62</v>
      </c>
      <c r="Q29" s="121">
        <v>273</v>
      </c>
      <c r="R29" s="121">
        <v>0</v>
      </c>
      <c r="S29" s="120">
        <v>745</v>
      </c>
      <c r="T29" s="14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 s="142"/>
      <c r="AL29" s="142"/>
    </row>
    <row r="30" spans="1:38" ht="15" customHeight="1">
      <c r="A30" s="117" t="s">
        <v>54</v>
      </c>
      <c r="B30" s="122">
        <v>20</v>
      </c>
      <c r="C30" s="122" t="s">
        <v>143</v>
      </c>
      <c r="D30" s="122">
        <v>70</v>
      </c>
      <c r="E30" s="122">
        <v>34</v>
      </c>
      <c r="F30" s="122">
        <v>64</v>
      </c>
      <c r="G30" s="122">
        <v>20</v>
      </c>
      <c r="H30" s="122">
        <v>47</v>
      </c>
      <c r="I30" s="123">
        <v>255</v>
      </c>
      <c r="J30" s="122">
        <v>8</v>
      </c>
      <c r="K30" s="122">
        <v>0</v>
      </c>
      <c r="L30" s="122">
        <v>27</v>
      </c>
      <c r="M30" s="122">
        <v>24</v>
      </c>
      <c r="N30" s="122">
        <v>1</v>
      </c>
      <c r="O30" s="122" t="s">
        <v>143</v>
      </c>
      <c r="P30" s="122">
        <v>7</v>
      </c>
      <c r="Q30" s="123">
        <v>67</v>
      </c>
      <c r="R30" s="123">
        <v>0</v>
      </c>
      <c r="S30" s="122">
        <v>322</v>
      </c>
      <c r="T30" s="14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 s="142"/>
      <c r="AL30" s="142"/>
    </row>
    <row r="31" spans="1:38" ht="15" customHeight="1">
      <c r="A31" s="113" t="s">
        <v>55</v>
      </c>
      <c r="B31" s="120">
        <v>18</v>
      </c>
      <c r="C31" s="120" t="s">
        <v>143</v>
      </c>
      <c r="D31" s="120">
        <v>107</v>
      </c>
      <c r="E31" s="120">
        <v>61</v>
      </c>
      <c r="F31" s="120">
        <v>43</v>
      </c>
      <c r="G31" s="120">
        <v>1</v>
      </c>
      <c r="H31" s="120">
        <v>68</v>
      </c>
      <c r="I31" s="121">
        <v>298</v>
      </c>
      <c r="J31" s="120">
        <v>14</v>
      </c>
      <c r="K31" s="120">
        <v>8</v>
      </c>
      <c r="L31" s="120">
        <v>11</v>
      </c>
      <c r="M31" s="120">
        <v>26</v>
      </c>
      <c r="N31" s="120">
        <v>13</v>
      </c>
      <c r="O31" s="120" t="s">
        <v>143</v>
      </c>
      <c r="P31" s="120">
        <v>15</v>
      </c>
      <c r="Q31" s="121">
        <v>87</v>
      </c>
      <c r="R31" s="121">
        <v>0</v>
      </c>
      <c r="S31" s="120">
        <v>385</v>
      </c>
      <c r="T31" s="14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142"/>
      <c r="AL31" s="142"/>
    </row>
    <row r="32" spans="1:38" ht="15" customHeight="1">
      <c r="A32" s="113" t="s">
        <v>56</v>
      </c>
      <c r="B32" s="120">
        <v>36</v>
      </c>
      <c r="C32" s="120" t="s">
        <v>143</v>
      </c>
      <c r="D32" s="120">
        <v>92</v>
      </c>
      <c r="E32" s="120">
        <v>62</v>
      </c>
      <c r="F32" s="120">
        <v>169</v>
      </c>
      <c r="G32" s="120">
        <v>76</v>
      </c>
      <c r="H32" s="120">
        <v>82</v>
      </c>
      <c r="I32" s="121">
        <v>517</v>
      </c>
      <c r="J32" s="120">
        <v>15</v>
      </c>
      <c r="K32" s="120">
        <v>3</v>
      </c>
      <c r="L32" s="120">
        <v>62</v>
      </c>
      <c r="M32" s="120">
        <v>26</v>
      </c>
      <c r="N32" s="120">
        <v>10</v>
      </c>
      <c r="O32" s="120" t="s">
        <v>143</v>
      </c>
      <c r="P32" s="120">
        <v>39</v>
      </c>
      <c r="Q32" s="121">
        <v>155</v>
      </c>
      <c r="R32" s="121">
        <v>0</v>
      </c>
      <c r="S32" s="120">
        <v>672</v>
      </c>
      <c r="T32" s="14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142"/>
      <c r="AL32" s="142"/>
    </row>
    <row r="33" spans="1:38" ht="15" customHeight="1">
      <c r="A33" s="113" t="s">
        <v>57</v>
      </c>
      <c r="B33" s="120">
        <v>47</v>
      </c>
      <c r="C33" s="120" t="s">
        <v>143</v>
      </c>
      <c r="D33" s="120">
        <v>49</v>
      </c>
      <c r="E33" s="120">
        <v>51</v>
      </c>
      <c r="F33" s="120">
        <v>121</v>
      </c>
      <c r="G33" s="120">
        <v>38</v>
      </c>
      <c r="H33" s="120">
        <v>80</v>
      </c>
      <c r="I33" s="121">
        <v>386</v>
      </c>
      <c r="J33" s="120">
        <v>67</v>
      </c>
      <c r="K33" s="120">
        <v>7</v>
      </c>
      <c r="L33" s="120">
        <v>94</v>
      </c>
      <c r="M33" s="120">
        <v>103</v>
      </c>
      <c r="N33" s="120">
        <v>49</v>
      </c>
      <c r="O33" s="120" t="s">
        <v>143</v>
      </c>
      <c r="P33" s="120">
        <v>31</v>
      </c>
      <c r="Q33" s="121">
        <v>351</v>
      </c>
      <c r="R33" s="121">
        <v>3</v>
      </c>
      <c r="S33" s="120">
        <v>740</v>
      </c>
      <c r="T33" s="141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142"/>
      <c r="AL33" s="142"/>
    </row>
    <row r="34" spans="1:38" ht="15" customHeight="1">
      <c r="A34" s="117" t="s">
        <v>58</v>
      </c>
      <c r="B34" s="122">
        <v>3</v>
      </c>
      <c r="C34" s="122" t="s">
        <v>143</v>
      </c>
      <c r="D34" s="122">
        <v>30</v>
      </c>
      <c r="E34" s="122">
        <v>30</v>
      </c>
      <c r="F34" s="122">
        <v>23</v>
      </c>
      <c r="G34" s="122">
        <v>8</v>
      </c>
      <c r="H34" s="122">
        <v>19</v>
      </c>
      <c r="I34" s="123">
        <v>113</v>
      </c>
      <c r="J34" s="122">
        <v>1</v>
      </c>
      <c r="K34" s="122">
        <v>0</v>
      </c>
      <c r="L34" s="122">
        <v>7</v>
      </c>
      <c r="M34" s="122">
        <v>2</v>
      </c>
      <c r="N34" s="122">
        <v>1</v>
      </c>
      <c r="O34" s="122" t="s">
        <v>143</v>
      </c>
      <c r="P34" s="122">
        <v>2</v>
      </c>
      <c r="Q34" s="123">
        <v>13</v>
      </c>
      <c r="R34" s="123">
        <v>5</v>
      </c>
      <c r="S34" s="122">
        <v>131</v>
      </c>
      <c r="T34" s="141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42"/>
      <c r="AL34" s="142"/>
    </row>
    <row r="35" spans="1:38" ht="15" customHeight="1">
      <c r="A35" s="113" t="s">
        <v>59</v>
      </c>
      <c r="B35" s="120">
        <v>0</v>
      </c>
      <c r="C35" s="120" t="s">
        <v>143</v>
      </c>
      <c r="D35" s="120">
        <v>33</v>
      </c>
      <c r="E35" s="120">
        <v>42</v>
      </c>
      <c r="F35" s="120">
        <v>33</v>
      </c>
      <c r="G35" s="120">
        <v>15</v>
      </c>
      <c r="H35" s="120">
        <v>25</v>
      </c>
      <c r="I35" s="121">
        <v>148</v>
      </c>
      <c r="J35" s="120">
        <v>54</v>
      </c>
      <c r="K35" s="120">
        <v>28</v>
      </c>
      <c r="L35" s="120">
        <v>105</v>
      </c>
      <c r="M35" s="120">
        <v>59</v>
      </c>
      <c r="N35" s="120">
        <v>31</v>
      </c>
      <c r="O35" s="120" t="s">
        <v>143</v>
      </c>
      <c r="P35" s="120">
        <v>16</v>
      </c>
      <c r="Q35" s="121">
        <v>293</v>
      </c>
      <c r="R35" s="121">
        <v>1</v>
      </c>
      <c r="S35" s="120">
        <v>442</v>
      </c>
      <c r="T35" s="141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 s="142"/>
      <c r="AL35" s="142"/>
    </row>
    <row r="36" spans="1:38" ht="15" customHeight="1">
      <c r="A36" s="113" t="s">
        <v>60</v>
      </c>
      <c r="B36" s="120">
        <v>4</v>
      </c>
      <c r="C36" s="120" t="s">
        <v>143</v>
      </c>
      <c r="D36" s="120">
        <v>6</v>
      </c>
      <c r="E36" s="120">
        <v>6</v>
      </c>
      <c r="F36" s="120">
        <v>10</v>
      </c>
      <c r="G36" s="120">
        <v>3</v>
      </c>
      <c r="H36" s="120">
        <v>8</v>
      </c>
      <c r="I36" s="121">
        <v>37</v>
      </c>
      <c r="J36" s="120">
        <v>61</v>
      </c>
      <c r="K36" s="120">
        <v>8</v>
      </c>
      <c r="L36" s="120">
        <v>81</v>
      </c>
      <c r="M36" s="120">
        <v>53</v>
      </c>
      <c r="N36" s="120">
        <v>18</v>
      </c>
      <c r="O36" s="120" t="s">
        <v>143</v>
      </c>
      <c r="P36" s="120">
        <v>96</v>
      </c>
      <c r="Q36" s="121">
        <v>317</v>
      </c>
      <c r="R36" s="121">
        <v>0</v>
      </c>
      <c r="S36" s="120">
        <v>354</v>
      </c>
      <c r="T36" s="141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 s="142"/>
      <c r="AL36" s="142"/>
    </row>
    <row r="37" spans="1:38" ht="15" customHeight="1">
      <c r="A37" s="113" t="s">
        <v>61</v>
      </c>
      <c r="B37" s="120">
        <v>21</v>
      </c>
      <c r="C37" s="120" t="s">
        <v>143</v>
      </c>
      <c r="D37" s="120">
        <v>57</v>
      </c>
      <c r="E37" s="120">
        <v>88</v>
      </c>
      <c r="F37" s="120">
        <v>120</v>
      </c>
      <c r="G37" s="120">
        <v>12</v>
      </c>
      <c r="H37" s="120">
        <v>79</v>
      </c>
      <c r="I37" s="121">
        <v>377</v>
      </c>
      <c r="J37" s="120">
        <v>74</v>
      </c>
      <c r="K37" s="120">
        <v>27</v>
      </c>
      <c r="L37" s="120">
        <v>184</v>
      </c>
      <c r="M37" s="120">
        <v>137</v>
      </c>
      <c r="N37" s="120">
        <v>42</v>
      </c>
      <c r="O37" s="120" t="s">
        <v>143</v>
      </c>
      <c r="P37" s="120">
        <v>58</v>
      </c>
      <c r="Q37" s="121">
        <v>522</v>
      </c>
      <c r="R37" s="121">
        <v>2</v>
      </c>
      <c r="S37" s="120">
        <v>901</v>
      </c>
      <c r="T37" s="14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42"/>
      <c r="AL37" s="142"/>
    </row>
    <row r="38" spans="1:38" ht="15" customHeight="1">
      <c r="A38" s="117" t="s">
        <v>62</v>
      </c>
      <c r="B38" s="122">
        <v>19</v>
      </c>
      <c r="C38" s="122" t="s">
        <v>143</v>
      </c>
      <c r="D38" s="122">
        <v>70</v>
      </c>
      <c r="E38" s="122">
        <v>70</v>
      </c>
      <c r="F38" s="122">
        <v>53</v>
      </c>
      <c r="G38" s="122">
        <v>19</v>
      </c>
      <c r="H38" s="122">
        <v>30</v>
      </c>
      <c r="I38" s="123">
        <v>261</v>
      </c>
      <c r="J38" s="122">
        <v>16</v>
      </c>
      <c r="K38" s="122">
        <v>5</v>
      </c>
      <c r="L38" s="122">
        <v>19</v>
      </c>
      <c r="M38" s="122">
        <v>41</v>
      </c>
      <c r="N38" s="122">
        <v>9</v>
      </c>
      <c r="O38" s="122" t="s">
        <v>143</v>
      </c>
      <c r="P38" s="122">
        <v>9</v>
      </c>
      <c r="Q38" s="123">
        <v>99</v>
      </c>
      <c r="R38" s="123">
        <v>1</v>
      </c>
      <c r="S38" s="122">
        <v>361</v>
      </c>
      <c r="T38" s="14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 s="142"/>
      <c r="AL38" s="142"/>
    </row>
    <row r="39" spans="1:38" ht="15" customHeight="1">
      <c r="A39" s="113" t="s">
        <v>63</v>
      </c>
      <c r="B39" s="120">
        <v>62</v>
      </c>
      <c r="C39" s="120" t="s">
        <v>143</v>
      </c>
      <c r="D39" s="120">
        <v>339</v>
      </c>
      <c r="E39" s="120">
        <v>0</v>
      </c>
      <c r="F39" s="120">
        <v>0</v>
      </c>
      <c r="G39" s="120">
        <v>1</v>
      </c>
      <c r="H39" s="120">
        <v>148</v>
      </c>
      <c r="I39" s="121">
        <v>550</v>
      </c>
      <c r="J39" s="120">
        <v>3</v>
      </c>
      <c r="K39" s="120">
        <v>0</v>
      </c>
      <c r="L39" s="120">
        <v>4</v>
      </c>
      <c r="M39" s="120">
        <v>0</v>
      </c>
      <c r="N39" s="120">
        <v>0</v>
      </c>
      <c r="O39" s="120" t="s">
        <v>143</v>
      </c>
      <c r="P39" s="120">
        <v>49</v>
      </c>
      <c r="Q39" s="121">
        <v>56</v>
      </c>
      <c r="R39" s="121">
        <v>1</v>
      </c>
      <c r="S39" s="120">
        <v>607</v>
      </c>
      <c r="T39" s="14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 s="142"/>
      <c r="AL39" s="142"/>
    </row>
    <row r="40" spans="1:38" ht="15" customHeight="1">
      <c r="A40" s="113" t="s">
        <v>64</v>
      </c>
      <c r="B40" s="120">
        <v>37</v>
      </c>
      <c r="C40" s="120" t="s">
        <v>143</v>
      </c>
      <c r="D40" s="120">
        <v>94</v>
      </c>
      <c r="E40" s="120">
        <v>116</v>
      </c>
      <c r="F40" s="120">
        <v>134</v>
      </c>
      <c r="G40" s="120">
        <v>24</v>
      </c>
      <c r="H40" s="120">
        <v>65</v>
      </c>
      <c r="I40" s="121">
        <v>470</v>
      </c>
      <c r="J40" s="120">
        <v>71</v>
      </c>
      <c r="K40" s="120">
        <v>14</v>
      </c>
      <c r="L40" s="120">
        <v>92</v>
      </c>
      <c r="M40" s="120">
        <v>61</v>
      </c>
      <c r="N40" s="120">
        <v>23</v>
      </c>
      <c r="O40" s="120" t="s">
        <v>143</v>
      </c>
      <c r="P40" s="120">
        <v>34</v>
      </c>
      <c r="Q40" s="121">
        <v>295</v>
      </c>
      <c r="R40" s="121">
        <v>1</v>
      </c>
      <c r="S40" s="120">
        <v>766</v>
      </c>
      <c r="T40" s="14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142"/>
      <c r="AL40" s="142"/>
    </row>
    <row r="41" spans="1:38" ht="15" customHeight="1">
      <c r="A41" s="113" t="s">
        <v>65</v>
      </c>
      <c r="B41" s="120">
        <v>34</v>
      </c>
      <c r="C41" s="120" t="s">
        <v>143</v>
      </c>
      <c r="D41" s="120">
        <v>53</v>
      </c>
      <c r="E41" s="120">
        <v>25</v>
      </c>
      <c r="F41" s="120">
        <v>34</v>
      </c>
      <c r="G41" s="120">
        <v>12</v>
      </c>
      <c r="H41" s="120">
        <v>19</v>
      </c>
      <c r="I41" s="121">
        <v>177</v>
      </c>
      <c r="J41" s="120">
        <v>0</v>
      </c>
      <c r="K41" s="120">
        <v>0</v>
      </c>
      <c r="L41" s="120">
        <v>4</v>
      </c>
      <c r="M41" s="120">
        <v>1</v>
      </c>
      <c r="N41" s="120">
        <v>0</v>
      </c>
      <c r="O41" s="120" t="s">
        <v>143</v>
      </c>
      <c r="P41" s="120">
        <v>9</v>
      </c>
      <c r="Q41" s="121">
        <v>14</v>
      </c>
      <c r="R41" s="121">
        <v>1</v>
      </c>
      <c r="S41" s="120">
        <v>192</v>
      </c>
      <c r="T41" s="1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42"/>
      <c r="AL41" s="142"/>
    </row>
    <row r="42" spans="1:38" ht="15" customHeight="1">
      <c r="A42" s="117" t="s">
        <v>66</v>
      </c>
      <c r="B42" s="122">
        <v>22</v>
      </c>
      <c r="C42" s="122" t="s">
        <v>143</v>
      </c>
      <c r="D42" s="122">
        <v>46</v>
      </c>
      <c r="E42" s="122">
        <v>35</v>
      </c>
      <c r="F42" s="122">
        <v>26</v>
      </c>
      <c r="G42" s="122">
        <v>2</v>
      </c>
      <c r="H42" s="122">
        <v>41</v>
      </c>
      <c r="I42" s="123">
        <v>172</v>
      </c>
      <c r="J42" s="122">
        <v>6</v>
      </c>
      <c r="K42" s="122">
        <v>1</v>
      </c>
      <c r="L42" s="122">
        <v>16</v>
      </c>
      <c r="M42" s="122">
        <v>3</v>
      </c>
      <c r="N42" s="122">
        <v>1</v>
      </c>
      <c r="O42" s="122" t="s">
        <v>143</v>
      </c>
      <c r="P42" s="122">
        <v>20</v>
      </c>
      <c r="Q42" s="123">
        <v>47</v>
      </c>
      <c r="R42" s="123">
        <v>6</v>
      </c>
      <c r="S42" s="122">
        <v>225</v>
      </c>
      <c r="T42" s="14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42"/>
      <c r="AL42" s="142"/>
    </row>
    <row r="43" spans="1:38" ht="15" customHeight="1">
      <c r="A43" s="113" t="s">
        <v>67</v>
      </c>
      <c r="B43" s="120">
        <v>17</v>
      </c>
      <c r="C43" s="120" t="s">
        <v>143</v>
      </c>
      <c r="D43" s="120">
        <v>25</v>
      </c>
      <c r="E43" s="120">
        <v>15</v>
      </c>
      <c r="F43" s="120">
        <v>15</v>
      </c>
      <c r="G43" s="120">
        <v>4</v>
      </c>
      <c r="H43" s="120">
        <v>9</v>
      </c>
      <c r="I43" s="121">
        <v>85</v>
      </c>
      <c r="J43" s="120">
        <v>20</v>
      </c>
      <c r="K43" s="120">
        <v>21</v>
      </c>
      <c r="L43" s="120">
        <v>52</v>
      </c>
      <c r="M43" s="120">
        <v>62</v>
      </c>
      <c r="N43" s="120">
        <v>14</v>
      </c>
      <c r="O43" s="120" t="s">
        <v>143</v>
      </c>
      <c r="P43" s="120">
        <v>26</v>
      </c>
      <c r="Q43" s="121">
        <v>195</v>
      </c>
      <c r="R43" s="121">
        <v>11</v>
      </c>
      <c r="S43" s="120">
        <v>291</v>
      </c>
      <c r="T43" s="14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 s="142"/>
      <c r="AL43" s="142"/>
    </row>
    <row r="44" spans="1:38" ht="15" customHeight="1">
      <c r="A44" s="113" t="s">
        <v>68</v>
      </c>
      <c r="B44" s="120">
        <v>7</v>
      </c>
      <c r="C44" s="120" t="s">
        <v>143</v>
      </c>
      <c r="D44" s="120">
        <v>11</v>
      </c>
      <c r="E44" s="120">
        <v>6</v>
      </c>
      <c r="F44" s="120">
        <v>5</v>
      </c>
      <c r="G44" s="120">
        <v>9</v>
      </c>
      <c r="H44" s="120">
        <v>10</v>
      </c>
      <c r="I44" s="121">
        <v>48</v>
      </c>
      <c r="J44" s="120">
        <v>3</v>
      </c>
      <c r="K44" s="120">
        <v>1</v>
      </c>
      <c r="L44" s="120">
        <v>7</v>
      </c>
      <c r="M44" s="120">
        <v>10</v>
      </c>
      <c r="N44" s="120">
        <v>9</v>
      </c>
      <c r="O44" s="120" t="s">
        <v>143</v>
      </c>
      <c r="P44" s="120">
        <v>17</v>
      </c>
      <c r="Q44" s="121">
        <v>47</v>
      </c>
      <c r="R44" s="121">
        <v>0</v>
      </c>
      <c r="S44" s="120">
        <v>95</v>
      </c>
      <c r="T44" s="14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 s="142"/>
      <c r="AL44" s="142"/>
    </row>
    <row r="45" spans="1:38" ht="15" customHeight="1">
      <c r="A45" s="113" t="s">
        <v>69</v>
      </c>
      <c r="B45" s="120">
        <v>3</v>
      </c>
      <c r="C45" s="120" t="s">
        <v>143</v>
      </c>
      <c r="D45" s="120">
        <v>18</v>
      </c>
      <c r="E45" s="120">
        <v>21</v>
      </c>
      <c r="F45" s="120">
        <v>16</v>
      </c>
      <c r="G45" s="120">
        <v>6</v>
      </c>
      <c r="H45" s="120">
        <v>14</v>
      </c>
      <c r="I45" s="121">
        <v>78</v>
      </c>
      <c r="J45" s="120">
        <v>60</v>
      </c>
      <c r="K45" s="120">
        <v>46</v>
      </c>
      <c r="L45" s="120">
        <v>155</v>
      </c>
      <c r="M45" s="120">
        <v>124</v>
      </c>
      <c r="N45" s="120">
        <v>35</v>
      </c>
      <c r="O45" s="120" t="s">
        <v>143</v>
      </c>
      <c r="P45" s="120">
        <v>54</v>
      </c>
      <c r="Q45" s="121">
        <v>474</v>
      </c>
      <c r="R45" s="121">
        <v>4</v>
      </c>
      <c r="S45" s="120">
        <v>556</v>
      </c>
      <c r="T45" s="14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 s="142"/>
      <c r="AL45" s="142"/>
    </row>
    <row r="46" spans="1:38" ht="15" customHeight="1">
      <c r="A46" s="117" t="s">
        <v>70</v>
      </c>
      <c r="B46" s="122">
        <v>76</v>
      </c>
      <c r="C46" s="122" t="s">
        <v>143</v>
      </c>
      <c r="D46" s="122">
        <v>65</v>
      </c>
      <c r="E46" s="122">
        <v>30</v>
      </c>
      <c r="F46" s="122">
        <v>32</v>
      </c>
      <c r="G46" s="122">
        <v>11</v>
      </c>
      <c r="H46" s="122">
        <v>20</v>
      </c>
      <c r="I46" s="123">
        <v>234</v>
      </c>
      <c r="J46" s="122">
        <v>12</v>
      </c>
      <c r="K46" s="122">
        <v>0</v>
      </c>
      <c r="L46" s="122">
        <v>69</v>
      </c>
      <c r="M46" s="122">
        <v>23</v>
      </c>
      <c r="N46" s="122">
        <v>17</v>
      </c>
      <c r="O46" s="122" t="s">
        <v>143</v>
      </c>
      <c r="P46" s="122">
        <v>12</v>
      </c>
      <c r="Q46" s="123">
        <v>133</v>
      </c>
      <c r="R46" s="123">
        <v>19</v>
      </c>
      <c r="S46" s="122">
        <v>386</v>
      </c>
      <c r="T46" s="14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 s="142"/>
      <c r="AL46" s="142"/>
    </row>
    <row r="47" spans="1:38" ht="15" customHeight="1">
      <c r="A47" s="113" t="s">
        <v>71</v>
      </c>
      <c r="B47" s="120">
        <v>30</v>
      </c>
      <c r="C47" s="120" t="s">
        <v>143</v>
      </c>
      <c r="D47" s="120">
        <v>128</v>
      </c>
      <c r="E47" s="120">
        <v>59</v>
      </c>
      <c r="F47" s="120">
        <v>20</v>
      </c>
      <c r="G47" s="120">
        <v>7</v>
      </c>
      <c r="H47" s="120">
        <v>146</v>
      </c>
      <c r="I47" s="121">
        <v>390</v>
      </c>
      <c r="J47" s="120">
        <v>43</v>
      </c>
      <c r="K47" s="120">
        <v>51</v>
      </c>
      <c r="L47" s="120">
        <v>141</v>
      </c>
      <c r="M47" s="120">
        <v>85</v>
      </c>
      <c r="N47" s="120">
        <v>22</v>
      </c>
      <c r="O47" s="120" t="s">
        <v>143</v>
      </c>
      <c r="P47" s="120">
        <v>309</v>
      </c>
      <c r="Q47" s="121">
        <v>651</v>
      </c>
      <c r="R47" s="121">
        <v>0</v>
      </c>
      <c r="S47" s="120">
        <v>1041</v>
      </c>
      <c r="T47" s="14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42"/>
      <c r="AL47" s="143"/>
    </row>
    <row r="48" spans="1:38" ht="15" customHeight="1">
      <c r="A48" s="113" t="s">
        <v>72</v>
      </c>
      <c r="B48" s="120">
        <v>69</v>
      </c>
      <c r="C48" s="120" t="s">
        <v>143</v>
      </c>
      <c r="D48" s="120">
        <v>210</v>
      </c>
      <c r="E48" s="120">
        <v>411</v>
      </c>
      <c r="F48" s="120">
        <v>82</v>
      </c>
      <c r="G48" s="120">
        <v>32</v>
      </c>
      <c r="H48" s="120">
        <v>90</v>
      </c>
      <c r="I48" s="121">
        <v>894</v>
      </c>
      <c r="J48" s="120">
        <v>42</v>
      </c>
      <c r="K48" s="120">
        <v>16</v>
      </c>
      <c r="L48" s="120">
        <v>67</v>
      </c>
      <c r="M48" s="120">
        <v>30</v>
      </c>
      <c r="N48" s="120">
        <v>18</v>
      </c>
      <c r="O48" s="120" t="s">
        <v>143</v>
      </c>
      <c r="P48" s="120">
        <v>214</v>
      </c>
      <c r="Q48" s="121">
        <v>387</v>
      </c>
      <c r="R48" s="121">
        <v>3</v>
      </c>
      <c r="S48" s="120">
        <v>1284</v>
      </c>
      <c r="T48" s="14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 s="142"/>
      <c r="AL48" s="143"/>
    </row>
    <row r="49" spans="1:38" ht="15" customHeight="1">
      <c r="A49" s="113" t="s">
        <v>73</v>
      </c>
      <c r="B49" s="120">
        <v>10</v>
      </c>
      <c r="C49" s="120" t="s">
        <v>143</v>
      </c>
      <c r="D49" s="120">
        <v>45</v>
      </c>
      <c r="E49" s="120">
        <v>14</v>
      </c>
      <c r="F49" s="120">
        <v>20</v>
      </c>
      <c r="G49" s="120">
        <v>0</v>
      </c>
      <c r="H49" s="120">
        <v>27</v>
      </c>
      <c r="I49" s="121">
        <v>116</v>
      </c>
      <c r="J49" s="120">
        <v>3</v>
      </c>
      <c r="K49" s="120">
        <v>0</v>
      </c>
      <c r="L49" s="120">
        <v>5</v>
      </c>
      <c r="M49" s="120">
        <v>7</v>
      </c>
      <c r="N49" s="120">
        <v>2</v>
      </c>
      <c r="O49" s="120" t="s">
        <v>143</v>
      </c>
      <c r="P49" s="120">
        <v>2</v>
      </c>
      <c r="Q49" s="121">
        <v>19</v>
      </c>
      <c r="R49" s="121">
        <v>0</v>
      </c>
      <c r="S49" s="120">
        <v>135</v>
      </c>
      <c r="T49" s="14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 s="142"/>
      <c r="AL49" s="142"/>
    </row>
    <row r="50" spans="1:38" ht="15" customHeight="1">
      <c r="A50" s="117" t="s">
        <v>74</v>
      </c>
      <c r="B50" s="122">
        <v>33</v>
      </c>
      <c r="C50" s="122" t="s">
        <v>143</v>
      </c>
      <c r="D50" s="122">
        <v>59</v>
      </c>
      <c r="E50" s="122">
        <v>77</v>
      </c>
      <c r="F50" s="122">
        <v>181</v>
      </c>
      <c r="G50" s="122">
        <v>44</v>
      </c>
      <c r="H50" s="122">
        <v>101</v>
      </c>
      <c r="I50" s="123">
        <v>495</v>
      </c>
      <c r="J50" s="122">
        <v>76</v>
      </c>
      <c r="K50" s="122">
        <v>21</v>
      </c>
      <c r="L50" s="122">
        <v>116</v>
      </c>
      <c r="M50" s="122">
        <v>111</v>
      </c>
      <c r="N50" s="122">
        <v>111</v>
      </c>
      <c r="O50" s="122" t="s">
        <v>143</v>
      </c>
      <c r="P50" s="122">
        <v>69</v>
      </c>
      <c r="Q50" s="123">
        <v>504</v>
      </c>
      <c r="R50" s="123">
        <v>7</v>
      </c>
      <c r="S50" s="122">
        <v>1006</v>
      </c>
      <c r="T50" s="14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 s="142"/>
      <c r="AL50" s="143"/>
    </row>
    <row r="51" spans="1:38" ht="15" customHeight="1">
      <c r="A51" s="113" t="s">
        <v>75</v>
      </c>
      <c r="B51" s="120">
        <v>42</v>
      </c>
      <c r="C51" s="120" t="s">
        <v>143</v>
      </c>
      <c r="D51" s="120">
        <v>115</v>
      </c>
      <c r="E51" s="120">
        <v>80</v>
      </c>
      <c r="F51" s="120">
        <v>181</v>
      </c>
      <c r="G51" s="120">
        <v>2</v>
      </c>
      <c r="H51" s="120">
        <v>48</v>
      </c>
      <c r="I51" s="121">
        <v>468</v>
      </c>
      <c r="J51" s="120">
        <v>35</v>
      </c>
      <c r="K51" s="120">
        <v>11</v>
      </c>
      <c r="L51" s="120">
        <v>57</v>
      </c>
      <c r="M51" s="120">
        <v>32</v>
      </c>
      <c r="N51" s="120">
        <v>4</v>
      </c>
      <c r="O51" s="120" t="s">
        <v>143</v>
      </c>
      <c r="P51" s="120">
        <v>62</v>
      </c>
      <c r="Q51" s="121">
        <v>201</v>
      </c>
      <c r="R51" s="121">
        <v>0</v>
      </c>
      <c r="S51" s="120">
        <v>669</v>
      </c>
      <c r="T51" s="14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 s="142"/>
      <c r="AL51" s="142"/>
    </row>
    <row r="52" spans="1:38" ht="15" customHeight="1">
      <c r="A52" s="113" t="s">
        <v>76</v>
      </c>
      <c r="B52" s="120">
        <v>26</v>
      </c>
      <c r="C52" s="120" t="s">
        <v>143</v>
      </c>
      <c r="D52" s="120">
        <v>83</v>
      </c>
      <c r="E52" s="120">
        <v>40</v>
      </c>
      <c r="F52" s="120">
        <v>54</v>
      </c>
      <c r="G52" s="120">
        <v>12</v>
      </c>
      <c r="H52" s="120">
        <v>22</v>
      </c>
      <c r="I52" s="121">
        <v>237</v>
      </c>
      <c r="J52" s="120">
        <v>13</v>
      </c>
      <c r="K52" s="120">
        <v>3</v>
      </c>
      <c r="L52" s="120">
        <v>54</v>
      </c>
      <c r="M52" s="120">
        <v>23</v>
      </c>
      <c r="N52" s="120">
        <v>20</v>
      </c>
      <c r="O52" s="120" t="s">
        <v>143</v>
      </c>
      <c r="P52" s="120">
        <v>7</v>
      </c>
      <c r="Q52" s="121">
        <v>120</v>
      </c>
      <c r="R52" s="121">
        <v>0</v>
      </c>
      <c r="S52" s="120">
        <v>357</v>
      </c>
      <c r="T52" s="14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 s="142"/>
      <c r="AL52" s="142"/>
    </row>
    <row r="53" spans="1:38" ht="15" customHeight="1">
      <c r="A53" s="113" t="s">
        <v>77</v>
      </c>
      <c r="B53" s="120">
        <v>48</v>
      </c>
      <c r="C53" s="120" t="s">
        <v>143</v>
      </c>
      <c r="D53" s="120">
        <v>91</v>
      </c>
      <c r="E53" s="120">
        <v>144</v>
      </c>
      <c r="F53" s="120">
        <v>116</v>
      </c>
      <c r="G53" s="120">
        <v>49</v>
      </c>
      <c r="H53" s="120">
        <v>162</v>
      </c>
      <c r="I53" s="121">
        <v>610</v>
      </c>
      <c r="J53" s="120">
        <v>69</v>
      </c>
      <c r="K53" s="120">
        <v>37</v>
      </c>
      <c r="L53" s="120">
        <v>204</v>
      </c>
      <c r="M53" s="120">
        <v>146</v>
      </c>
      <c r="N53" s="120">
        <v>47</v>
      </c>
      <c r="O53" s="120" t="s">
        <v>143</v>
      </c>
      <c r="P53" s="120">
        <v>82</v>
      </c>
      <c r="Q53" s="121">
        <v>585</v>
      </c>
      <c r="R53" s="121">
        <v>0</v>
      </c>
      <c r="S53" s="120">
        <v>1195</v>
      </c>
      <c r="T53" s="14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 s="142"/>
      <c r="AL53" s="143"/>
    </row>
    <row r="54" spans="1:38" ht="15" customHeight="1">
      <c r="A54" s="117" t="s">
        <v>78</v>
      </c>
      <c r="B54" s="122">
        <v>2</v>
      </c>
      <c r="C54" s="122" t="s">
        <v>143</v>
      </c>
      <c r="D54" s="122">
        <v>0</v>
      </c>
      <c r="E54" s="122">
        <v>3</v>
      </c>
      <c r="F54" s="122">
        <v>0</v>
      </c>
      <c r="G54" s="122">
        <v>0</v>
      </c>
      <c r="H54" s="122">
        <v>1</v>
      </c>
      <c r="I54" s="123">
        <v>6</v>
      </c>
      <c r="J54" s="122">
        <v>4</v>
      </c>
      <c r="K54" s="122">
        <v>8</v>
      </c>
      <c r="L54" s="122">
        <v>12</v>
      </c>
      <c r="M54" s="122">
        <v>5</v>
      </c>
      <c r="N54" s="122">
        <v>1</v>
      </c>
      <c r="O54" s="122" t="s">
        <v>143</v>
      </c>
      <c r="P54" s="122">
        <v>15</v>
      </c>
      <c r="Q54" s="123">
        <v>45</v>
      </c>
      <c r="R54" s="123">
        <v>0</v>
      </c>
      <c r="S54" s="122">
        <v>51</v>
      </c>
      <c r="T54" s="14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 s="142"/>
      <c r="AL54" s="142"/>
    </row>
    <row r="55" spans="1:38" ht="15" customHeight="1">
      <c r="A55" s="113" t="s">
        <v>79</v>
      </c>
      <c r="B55" s="120">
        <v>88</v>
      </c>
      <c r="C55" s="120" t="s">
        <v>143</v>
      </c>
      <c r="D55" s="120">
        <v>89</v>
      </c>
      <c r="E55" s="120">
        <v>163</v>
      </c>
      <c r="F55" s="120">
        <v>149</v>
      </c>
      <c r="G55" s="120">
        <v>9</v>
      </c>
      <c r="H55" s="120">
        <v>26</v>
      </c>
      <c r="I55" s="121">
        <v>524</v>
      </c>
      <c r="J55" s="120">
        <v>29</v>
      </c>
      <c r="K55" s="120">
        <v>9</v>
      </c>
      <c r="L55" s="120">
        <v>85</v>
      </c>
      <c r="M55" s="120">
        <v>46</v>
      </c>
      <c r="N55" s="120">
        <v>73</v>
      </c>
      <c r="O55" s="120" t="s">
        <v>143</v>
      </c>
      <c r="P55" s="120">
        <v>3</v>
      </c>
      <c r="Q55" s="121">
        <v>245</v>
      </c>
      <c r="R55" s="121">
        <v>54</v>
      </c>
      <c r="S55" s="120">
        <v>823</v>
      </c>
      <c r="T55" s="14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 s="142"/>
      <c r="AL55" s="142"/>
    </row>
    <row r="56" spans="1:38" ht="15" customHeight="1">
      <c r="A56" s="113" t="s">
        <v>80</v>
      </c>
      <c r="B56" s="120">
        <v>8</v>
      </c>
      <c r="C56" s="120" t="s">
        <v>143</v>
      </c>
      <c r="D56" s="120">
        <v>40</v>
      </c>
      <c r="E56" s="120">
        <v>20</v>
      </c>
      <c r="F56" s="120">
        <v>29</v>
      </c>
      <c r="G56" s="120">
        <v>4</v>
      </c>
      <c r="H56" s="120">
        <v>13</v>
      </c>
      <c r="I56" s="121">
        <v>114</v>
      </c>
      <c r="J56" s="120">
        <v>1</v>
      </c>
      <c r="K56" s="120">
        <v>0</v>
      </c>
      <c r="L56" s="120">
        <v>4</v>
      </c>
      <c r="M56" s="120">
        <v>4</v>
      </c>
      <c r="N56" s="120">
        <v>2</v>
      </c>
      <c r="O56" s="120" t="s">
        <v>143</v>
      </c>
      <c r="P56" s="120">
        <v>8</v>
      </c>
      <c r="Q56" s="121">
        <v>19</v>
      </c>
      <c r="R56" s="121">
        <v>3</v>
      </c>
      <c r="S56" s="120">
        <v>136</v>
      </c>
      <c r="T56" s="14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 s="142"/>
      <c r="AL56" s="142"/>
    </row>
    <row r="57" spans="1:38" ht="15" customHeight="1">
      <c r="A57" s="113" t="s">
        <v>81</v>
      </c>
      <c r="B57" s="120">
        <v>51</v>
      </c>
      <c r="C57" s="120" t="s">
        <v>143</v>
      </c>
      <c r="D57" s="120">
        <v>80</v>
      </c>
      <c r="E57" s="120">
        <v>80</v>
      </c>
      <c r="F57" s="120">
        <v>85</v>
      </c>
      <c r="G57" s="120">
        <v>74</v>
      </c>
      <c r="H57" s="120">
        <v>83</v>
      </c>
      <c r="I57" s="121">
        <v>453</v>
      </c>
      <c r="J57" s="120">
        <v>87</v>
      </c>
      <c r="K57" s="120">
        <v>11</v>
      </c>
      <c r="L57" s="120">
        <v>187</v>
      </c>
      <c r="M57" s="120">
        <v>108</v>
      </c>
      <c r="N57" s="120">
        <v>48</v>
      </c>
      <c r="O57" s="120" t="s">
        <v>143</v>
      </c>
      <c r="P57" s="120">
        <v>68</v>
      </c>
      <c r="Q57" s="121">
        <v>509</v>
      </c>
      <c r="R57" s="121">
        <v>1</v>
      </c>
      <c r="S57" s="120">
        <v>963</v>
      </c>
      <c r="T57" s="14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 s="142"/>
      <c r="AL57" s="142"/>
    </row>
    <row r="58" spans="1:38" ht="15" customHeight="1">
      <c r="A58" s="117" t="s">
        <v>82</v>
      </c>
      <c r="B58" s="122">
        <v>207</v>
      </c>
      <c r="C58" s="122" t="s">
        <v>143</v>
      </c>
      <c r="D58" s="122">
        <v>427</v>
      </c>
      <c r="E58" s="122">
        <v>333</v>
      </c>
      <c r="F58" s="122">
        <v>451</v>
      </c>
      <c r="G58" s="122">
        <v>70</v>
      </c>
      <c r="H58" s="122">
        <v>289</v>
      </c>
      <c r="I58" s="123">
        <v>1777</v>
      </c>
      <c r="J58" s="122">
        <v>404</v>
      </c>
      <c r="K58" s="122">
        <v>242</v>
      </c>
      <c r="L58" s="122">
        <v>400</v>
      </c>
      <c r="M58" s="122">
        <v>112</v>
      </c>
      <c r="N58" s="122">
        <v>42</v>
      </c>
      <c r="O58" s="122" t="s">
        <v>143</v>
      </c>
      <c r="P58" s="122">
        <v>548</v>
      </c>
      <c r="Q58" s="123">
        <v>1748</v>
      </c>
      <c r="R58" s="123">
        <v>11</v>
      </c>
      <c r="S58" s="122">
        <v>3536</v>
      </c>
      <c r="T58" s="14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42"/>
      <c r="AL58" s="143"/>
    </row>
    <row r="59" spans="1:38" ht="15" customHeight="1">
      <c r="A59" s="113" t="s">
        <v>83</v>
      </c>
      <c r="B59" s="120">
        <v>37</v>
      </c>
      <c r="C59" s="120" t="s">
        <v>143</v>
      </c>
      <c r="D59" s="120">
        <v>41</v>
      </c>
      <c r="E59" s="120">
        <v>15</v>
      </c>
      <c r="F59" s="120">
        <v>2</v>
      </c>
      <c r="G59" s="120">
        <v>6</v>
      </c>
      <c r="H59" s="120">
        <v>23</v>
      </c>
      <c r="I59" s="121">
        <v>124</v>
      </c>
      <c r="J59" s="120">
        <v>30</v>
      </c>
      <c r="K59" s="120">
        <v>7</v>
      </c>
      <c r="L59" s="120">
        <v>45</v>
      </c>
      <c r="M59" s="120">
        <v>14</v>
      </c>
      <c r="N59" s="120">
        <v>6</v>
      </c>
      <c r="O59" s="120" t="s">
        <v>143</v>
      </c>
      <c r="P59" s="120">
        <v>29</v>
      </c>
      <c r="Q59" s="121">
        <v>131</v>
      </c>
      <c r="R59" s="121">
        <v>1</v>
      </c>
      <c r="S59" s="120">
        <v>256</v>
      </c>
      <c r="T59" s="14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 s="142"/>
      <c r="AL59" s="142"/>
    </row>
    <row r="60" spans="1:38" ht="15" customHeight="1">
      <c r="A60" s="113" t="s">
        <v>84</v>
      </c>
      <c r="B60" s="120">
        <v>4</v>
      </c>
      <c r="C60" s="120" t="s">
        <v>143</v>
      </c>
      <c r="D60" s="120">
        <v>8</v>
      </c>
      <c r="E60" s="120">
        <v>9</v>
      </c>
      <c r="F60" s="120">
        <v>7</v>
      </c>
      <c r="G60" s="120">
        <v>2</v>
      </c>
      <c r="H60" s="120">
        <v>7</v>
      </c>
      <c r="I60" s="121">
        <v>37</v>
      </c>
      <c r="J60" s="120">
        <v>1</v>
      </c>
      <c r="K60" s="120">
        <v>3</v>
      </c>
      <c r="L60" s="120">
        <v>1</v>
      </c>
      <c r="M60" s="120">
        <v>1</v>
      </c>
      <c r="N60" s="120">
        <v>1</v>
      </c>
      <c r="O60" s="120" t="s">
        <v>143</v>
      </c>
      <c r="P60" s="120">
        <v>0</v>
      </c>
      <c r="Q60" s="121">
        <v>7</v>
      </c>
      <c r="R60" s="121">
        <v>0</v>
      </c>
      <c r="S60" s="120">
        <v>44</v>
      </c>
      <c r="T60" s="141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 s="142"/>
      <c r="AL60" s="142"/>
    </row>
    <row r="61" spans="1:38" ht="15" customHeight="1">
      <c r="A61" s="113" t="s">
        <v>85</v>
      </c>
      <c r="B61" s="120">
        <v>37</v>
      </c>
      <c r="C61" s="120" t="s">
        <v>143</v>
      </c>
      <c r="D61" s="120">
        <v>97</v>
      </c>
      <c r="E61" s="120">
        <v>107</v>
      </c>
      <c r="F61" s="120">
        <v>130</v>
      </c>
      <c r="G61" s="120">
        <v>15</v>
      </c>
      <c r="H61" s="120">
        <v>62</v>
      </c>
      <c r="I61" s="121">
        <v>448</v>
      </c>
      <c r="J61" s="120">
        <v>54</v>
      </c>
      <c r="K61" s="120">
        <v>5</v>
      </c>
      <c r="L61" s="120">
        <v>59</v>
      </c>
      <c r="M61" s="120">
        <v>76</v>
      </c>
      <c r="N61" s="120">
        <v>33</v>
      </c>
      <c r="O61" s="120" t="s">
        <v>143</v>
      </c>
      <c r="P61" s="120">
        <v>20</v>
      </c>
      <c r="Q61" s="121">
        <v>247</v>
      </c>
      <c r="R61" s="121">
        <v>8</v>
      </c>
      <c r="S61" s="120">
        <v>703</v>
      </c>
      <c r="T61" s="14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 s="142"/>
      <c r="AL61" s="142"/>
    </row>
    <row r="62" spans="1:38" ht="15" customHeight="1">
      <c r="A62" s="117" t="s">
        <v>86</v>
      </c>
      <c r="B62" s="122">
        <v>12</v>
      </c>
      <c r="C62" s="122" t="s">
        <v>143</v>
      </c>
      <c r="D62" s="122">
        <v>48</v>
      </c>
      <c r="E62" s="122">
        <v>40</v>
      </c>
      <c r="F62" s="122">
        <v>61</v>
      </c>
      <c r="G62" s="122">
        <v>17</v>
      </c>
      <c r="H62" s="122">
        <v>24</v>
      </c>
      <c r="I62" s="123">
        <v>202</v>
      </c>
      <c r="J62" s="122">
        <v>27</v>
      </c>
      <c r="K62" s="122">
        <v>20</v>
      </c>
      <c r="L62" s="122">
        <v>61</v>
      </c>
      <c r="M62" s="122">
        <v>47</v>
      </c>
      <c r="N62" s="122">
        <v>16</v>
      </c>
      <c r="O62" s="122" t="s">
        <v>143</v>
      </c>
      <c r="P62" s="122">
        <v>11</v>
      </c>
      <c r="Q62" s="123">
        <v>182</v>
      </c>
      <c r="R62" s="123">
        <v>78</v>
      </c>
      <c r="S62" s="122">
        <v>462</v>
      </c>
      <c r="T62" s="14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 s="142"/>
      <c r="AL62" s="142"/>
    </row>
    <row r="63" spans="1:38" ht="15" customHeight="1">
      <c r="A63" s="113" t="s">
        <v>87</v>
      </c>
      <c r="B63" s="120">
        <v>19</v>
      </c>
      <c r="C63" s="120" t="s">
        <v>143</v>
      </c>
      <c r="D63" s="120">
        <v>48</v>
      </c>
      <c r="E63" s="120">
        <v>29</v>
      </c>
      <c r="F63" s="120">
        <v>66</v>
      </c>
      <c r="G63" s="120">
        <v>8</v>
      </c>
      <c r="H63" s="120">
        <v>35</v>
      </c>
      <c r="I63" s="121">
        <v>205</v>
      </c>
      <c r="J63" s="120">
        <v>20</v>
      </c>
      <c r="K63" s="120">
        <v>0</v>
      </c>
      <c r="L63" s="120">
        <v>17</v>
      </c>
      <c r="M63" s="120">
        <v>21</v>
      </c>
      <c r="N63" s="120">
        <v>5</v>
      </c>
      <c r="O63" s="120" t="s">
        <v>143</v>
      </c>
      <c r="P63" s="120">
        <v>4</v>
      </c>
      <c r="Q63" s="121">
        <v>67</v>
      </c>
      <c r="R63" s="121">
        <v>0</v>
      </c>
      <c r="S63" s="120">
        <v>272</v>
      </c>
      <c r="T63" s="14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 s="142"/>
      <c r="AL63" s="142"/>
    </row>
    <row r="64" spans="1:38" ht="15" customHeight="1">
      <c r="A64" s="113" t="s">
        <v>88</v>
      </c>
      <c r="B64" s="120">
        <v>16</v>
      </c>
      <c r="C64" s="120" t="s">
        <v>143</v>
      </c>
      <c r="D64" s="120">
        <v>76</v>
      </c>
      <c r="E64" s="120">
        <v>75</v>
      </c>
      <c r="F64" s="120">
        <v>87</v>
      </c>
      <c r="G64" s="120">
        <v>18</v>
      </c>
      <c r="H64" s="120">
        <v>66</v>
      </c>
      <c r="I64" s="121">
        <v>338</v>
      </c>
      <c r="J64" s="120">
        <v>9</v>
      </c>
      <c r="K64" s="120">
        <v>10</v>
      </c>
      <c r="L64" s="120">
        <v>60</v>
      </c>
      <c r="M64" s="120">
        <v>42</v>
      </c>
      <c r="N64" s="120">
        <v>19</v>
      </c>
      <c r="O64" s="120" t="s">
        <v>143</v>
      </c>
      <c r="P64" s="120">
        <v>27</v>
      </c>
      <c r="Q64" s="121">
        <v>167</v>
      </c>
      <c r="R64" s="121">
        <v>1</v>
      </c>
      <c r="S64" s="120">
        <v>506</v>
      </c>
      <c r="T64" s="141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 s="142"/>
      <c r="AL64" s="142"/>
    </row>
    <row r="65" spans="1:38" ht="15" customHeight="1" thickBot="1">
      <c r="A65" s="113" t="s">
        <v>89</v>
      </c>
      <c r="B65" s="120">
        <v>32</v>
      </c>
      <c r="C65" s="120" t="s">
        <v>143</v>
      </c>
      <c r="D65" s="120">
        <v>40</v>
      </c>
      <c r="E65" s="120">
        <v>11</v>
      </c>
      <c r="F65" s="120">
        <v>16</v>
      </c>
      <c r="G65" s="120">
        <v>2</v>
      </c>
      <c r="H65" s="120">
        <v>20</v>
      </c>
      <c r="I65" s="121">
        <v>121</v>
      </c>
      <c r="J65" s="120">
        <v>5</v>
      </c>
      <c r="K65" s="120">
        <v>1</v>
      </c>
      <c r="L65" s="120">
        <v>7</v>
      </c>
      <c r="M65" s="120">
        <v>0</v>
      </c>
      <c r="N65" s="120">
        <v>0</v>
      </c>
      <c r="O65" s="120" t="s">
        <v>143</v>
      </c>
      <c r="P65" s="120">
        <v>16</v>
      </c>
      <c r="Q65" s="121">
        <v>29</v>
      </c>
      <c r="R65" s="121">
        <v>0</v>
      </c>
      <c r="S65" s="120">
        <v>150</v>
      </c>
      <c r="T65" s="14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142"/>
      <c r="AL65" s="142"/>
    </row>
    <row r="66" spans="1:38" ht="21" customHeight="1" thickTop="1">
      <c r="A66" s="124" t="s">
        <v>90</v>
      </c>
      <c r="B66" s="125">
        <v>1762</v>
      </c>
      <c r="C66" s="125" t="s">
        <v>143</v>
      </c>
      <c r="D66" s="125">
        <v>4044</v>
      </c>
      <c r="E66" s="125">
        <v>3316</v>
      </c>
      <c r="F66" s="125">
        <v>3673</v>
      </c>
      <c r="G66" s="125">
        <v>829</v>
      </c>
      <c r="H66" s="125">
        <v>3024</v>
      </c>
      <c r="I66" s="126">
        <v>16648</v>
      </c>
      <c r="J66" s="125">
        <v>2332</v>
      </c>
      <c r="K66" s="125">
        <v>1125</v>
      </c>
      <c r="L66" s="125">
        <v>4951</v>
      </c>
      <c r="M66" s="125">
        <v>3069</v>
      </c>
      <c r="N66" s="125">
        <v>1219</v>
      </c>
      <c r="O66" s="125" t="s">
        <v>143</v>
      </c>
      <c r="P66" s="125">
        <v>3127</v>
      </c>
      <c r="Q66" s="126">
        <v>15823</v>
      </c>
      <c r="R66" s="126">
        <v>273</v>
      </c>
      <c r="S66" s="125">
        <v>32744</v>
      </c>
      <c r="T66" s="14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142"/>
      <c r="AL66" s="143"/>
    </row>
    <row r="67" spans="1:38" ht="15" customHeight="1">
      <c r="A67" s="117" t="s">
        <v>91</v>
      </c>
      <c r="B67" s="122">
        <v>38</v>
      </c>
      <c r="C67" s="122" t="s">
        <v>143</v>
      </c>
      <c r="D67" s="122">
        <v>40</v>
      </c>
      <c r="E67" s="122">
        <v>59</v>
      </c>
      <c r="F67" s="122">
        <v>5</v>
      </c>
      <c r="G67" s="122">
        <v>23</v>
      </c>
      <c r="H67" s="122">
        <v>29</v>
      </c>
      <c r="I67" s="123">
        <v>194</v>
      </c>
      <c r="J67" s="122">
        <v>20</v>
      </c>
      <c r="K67" s="122">
        <v>8</v>
      </c>
      <c r="L67" s="122">
        <v>37</v>
      </c>
      <c r="M67" s="122">
        <v>22</v>
      </c>
      <c r="N67" s="122">
        <v>20</v>
      </c>
      <c r="O67" s="122" t="s">
        <v>143</v>
      </c>
      <c r="P67" s="122">
        <v>3</v>
      </c>
      <c r="Q67" s="123">
        <v>110</v>
      </c>
      <c r="R67" s="123">
        <v>0</v>
      </c>
      <c r="S67" s="122">
        <v>304</v>
      </c>
      <c r="T67" s="14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 s="142"/>
      <c r="AL67" s="142"/>
    </row>
    <row r="68" spans="1:38" ht="21" customHeight="1">
      <c r="A68" s="127" t="s">
        <v>92</v>
      </c>
      <c r="B68" s="122">
        <v>1800</v>
      </c>
      <c r="C68" s="122" t="s">
        <v>143</v>
      </c>
      <c r="D68" s="122">
        <v>4084</v>
      </c>
      <c r="E68" s="122">
        <v>3375</v>
      </c>
      <c r="F68" s="122">
        <v>3678</v>
      </c>
      <c r="G68" s="122">
        <v>852</v>
      </c>
      <c r="H68" s="122">
        <v>3053</v>
      </c>
      <c r="I68" s="123">
        <v>16842</v>
      </c>
      <c r="J68" s="122">
        <v>2352</v>
      </c>
      <c r="K68" s="122">
        <v>1133</v>
      </c>
      <c r="L68" s="122">
        <v>4988</v>
      </c>
      <c r="M68" s="122">
        <v>3091</v>
      </c>
      <c r="N68" s="122">
        <v>1239</v>
      </c>
      <c r="O68" s="122" t="s">
        <v>143</v>
      </c>
      <c r="P68" s="122">
        <v>3130</v>
      </c>
      <c r="Q68" s="123">
        <v>15933</v>
      </c>
      <c r="R68" s="123">
        <v>273</v>
      </c>
      <c r="S68" s="122">
        <v>33048</v>
      </c>
      <c r="T68" s="14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 s="142"/>
      <c r="AL68" s="143"/>
    </row>
    <row r="69" spans="1:38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0B3C-7FD2-4353-8D2D-856EBE43B0BB}">
  <dimension ref="A1:A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46" width="9.625" style="139"/>
    <col min="47" max="16384" width="9.625" style="99"/>
  </cols>
  <sheetData>
    <row r="1" spans="1:38">
      <c r="A1" s="98"/>
    </row>
    <row r="7" spans="1:38" ht="24.95" customHeight="1">
      <c r="A7" s="100" t="s">
        <v>138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139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5" spans="1:38" ht="15" customHeight="1">
      <c r="A15" s="113" t="s">
        <v>39</v>
      </c>
      <c r="B15" s="120">
        <v>51</v>
      </c>
      <c r="C15" s="120"/>
      <c r="D15" s="120">
        <v>125</v>
      </c>
      <c r="E15" s="120">
        <v>131</v>
      </c>
      <c r="F15" s="120">
        <v>141</v>
      </c>
      <c r="G15" s="120">
        <v>44</v>
      </c>
      <c r="H15" s="120">
        <v>70</v>
      </c>
      <c r="I15" s="121">
        <v>562</v>
      </c>
      <c r="J15" s="120">
        <v>48</v>
      </c>
      <c r="K15" s="120">
        <v>5</v>
      </c>
      <c r="L15" s="120">
        <v>93</v>
      </c>
      <c r="M15" s="120">
        <v>74</v>
      </c>
      <c r="N15" s="120">
        <v>27</v>
      </c>
      <c r="O15" s="120"/>
      <c r="P15" s="120">
        <v>38</v>
      </c>
      <c r="Q15" s="121">
        <v>285</v>
      </c>
      <c r="R15" s="121">
        <v>6</v>
      </c>
      <c r="S15" s="120">
        <v>853</v>
      </c>
      <c r="T15" s="141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 s="142"/>
      <c r="AL15" s="142"/>
    </row>
    <row r="16" spans="1:38" ht="15" customHeight="1">
      <c r="A16" s="113" t="s">
        <v>40</v>
      </c>
      <c r="B16" s="120">
        <v>13</v>
      </c>
      <c r="C16" s="120"/>
      <c r="D16" s="120">
        <v>4</v>
      </c>
      <c r="E16" s="120">
        <v>3</v>
      </c>
      <c r="F16" s="120">
        <v>4</v>
      </c>
      <c r="G16" s="120">
        <v>3</v>
      </c>
      <c r="H16" s="120">
        <v>6</v>
      </c>
      <c r="I16" s="121">
        <v>33</v>
      </c>
      <c r="J16" s="120">
        <v>5</v>
      </c>
      <c r="K16" s="120">
        <v>3</v>
      </c>
      <c r="L16" s="120">
        <v>4</v>
      </c>
      <c r="M16" s="120">
        <v>3</v>
      </c>
      <c r="N16" s="120">
        <v>3</v>
      </c>
      <c r="O16" s="120"/>
      <c r="P16" s="120">
        <v>0</v>
      </c>
      <c r="Q16" s="121">
        <v>18</v>
      </c>
      <c r="R16" s="121">
        <v>0</v>
      </c>
      <c r="S16" s="120">
        <v>51</v>
      </c>
      <c r="T16" s="141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42"/>
      <c r="AL16" s="142"/>
    </row>
    <row r="17" spans="1:38" ht="15" customHeight="1">
      <c r="A17" s="113" t="s">
        <v>41</v>
      </c>
      <c r="B17" s="120">
        <v>85</v>
      </c>
      <c r="C17" s="120"/>
      <c r="D17" s="120">
        <v>45</v>
      </c>
      <c r="E17" s="120">
        <v>40</v>
      </c>
      <c r="F17" s="120">
        <v>82</v>
      </c>
      <c r="G17" s="120">
        <v>17</v>
      </c>
      <c r="H17" s="120">
        <v>65</v>
      </c>
      <c r="I17" s="121">
        <v>334</v>
      </c>
      <c r="J17" s="120">
        <v>56</v>
      </c>
      <c r="K17" s="120">
        <v>44</v>
      </c>
      <c r="L17" s="120">
        <v>192</v>
      </c>
      <c r="M17" s="120">
        <v>115</v>
      </c>
      <c r="N17" s="120">
        <v>58</v>
      </c>
      <c r="O17" s="120"/>
      <c r="P17" s="120">
        <v>44</v>
      </c>
      <c r="Q17" s="121">
        <v>509</v>
      </c>
      <c r="R17" s="121">
        <v>6</v>
      </c>
      <c r="S17" s="120">
        <v>849</v>
      </c>
      <c r="T17" s="141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42"/>
      <c r="AL17" s="142"/>
    </row>
    <row r="18" spans="1:38" ht="15" customHeight="1">
      <c r="A18" s="117" t="s">
        <v>42</v>
      </c>
      <c r="B18" s="122">
        <v>36</v>
      </c>
      <c r="C18" s="122"/>
      <c r="D18" s="122">
        <v>73</v>
      </c>
      <c r="E18" s="122">
        <v>69</v>
      </c>
      <c r="F18" s="122">
        <v>101</v>
      </c>
      <c r="G18" s="122">
        <v>4</v>
      </c>
      <c r="H18" s="122">
        <v>83</v>
      </c>
      <c r="I18" s="123">
        <v>366</v>
      </c>
      <c r="J18" s="122">
        <v>24</v>
      </c>
      <c r="K18" s="122">
        <v>4</v>
      </c>
      <c r="L18" s="122">
        <v>44</v>
      </c>
      <c r="M18" s="122">
        <v>17</v>
      </c>
      <c r="N18" s="122">
        <v>0</v>
      </c>
      <c r="O18" s="122"/>
      <c r="P18" s="122">
        <v>42</v>
      </c>
      <c r="Q18" s="123">
        <v>131</v>
      </c>
      <c r="R18" s="123">
        <v>1</v>
      </c>
      <c r="S18" s="122">
        <v>498</v>
      </c>
      <c r="T18" s="141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142"/>
      <c r="AL18" s="142"/>
    </row>
    <row r="19" spans="1:38" ht="15" customHeight="1">
      <c r="A19" s="113" t="s">
        <v>43</v>
      </c>
      <c r="B19" s="120">
        <v>133</v>
      </c>
      <c r="C19" s="120"/>
      <c r="D19" s="120">
        <v>531</v>
      </c>
      <c r="E19" s="120">
        <v>140</v>
      </c>
      <c r="F19" s="120">
        <v>262</v>
      </c>
      <c r="G19" s="120">
        <v>33</v>
      </c>
      <c r="H19" s="120">
        <v>102</v>
      </c>
      <c r="I19" s="121">
        <v>1201</v>
      </c>
      <c r="J19" s="120">
        <v>244</v>
      </c>
      <c r="K19" s="120">
        <v>323</v>
      </c>
      <c r="L19" s="120">
        <v>574</v>
      </c>
      <c r="M19" s="120">
        <v>488</v>
      </c>
      <c r="N19" s="120">
        <v>146</v>
      </c>
      <c r="O19" s="120"/>
      <c r="P19" s="120">
        <v>131</v>
      </c>
      <c r="Q19" s="121">
        <v>1906</v>
      </c>
      <c r="R19" s="121">
        <v>0</v>
      </c>
      <c r="S19" s="120">
        <v>3107</v>
      </c>
      <c r="T19" s="141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42"/>
      <c r="AL19" s="143"/>
    </row>
    <row r="20" spans="1:38" ht="15" customHeight="1">
      <c r="A20" s="113" t="s">
        <v>44</v>
      </c>
      <c r="B20" s="120">
        <v>55</v>
      </c>
      <c r="C20" s="120"/>
      <c r="D20" s="120">
        <v>76</v>
      </c>
      <c r="E20" s="120">
        <v>50</v>
      </c>
      <c r="F20" s="120">
        <v>36</v>
      </c>
      <c r="G20" s="120">
        <v>6</v>
      </c>
      <c r="H20" s="120">
        <v>21</v>
      </c>
      <c r="I20" s="121">
        <v>244</v>
      </c>
      <c r="J20" s="120">
        <v>46</v>
      </c>
      <c r="K20" s="120">
        <v>12</v>
      </c>
      <c r="L20" s="120">
        <v>102</v>
      </c>
      <c r="M20" s="120">
        <v>37</v>
      </c>
      <c r="N20" s="120">
        <v>16</v>
      </c>
      <c r="O20" s="120"/>
      <c r="P20" s="120">
        <v>25</v>
      </c>
      <c r="Q20" s="121">
        <v>238</v>
      </c>
      <c r="R20" s="121">
        <v>0</v>
      </c>
      <c r="S20" s="120">
        <v>482</v>
      </c>
      <c r="T20" s="141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 s="142"/>
      <c r="AL20" s="142"/>
    </row>
    <row r="21" spans="1:38" ht="15" customHeight="1">
      <c r="A21" s="113" t="s">
        <v>45</v>
      </c>
      <c r="B21" s="120">
        <v>21</v>
      </c>
      <c r="C21" s="120"/>
      <c r="D21" s="120">
        <v>30</v>
      </c>
      <c r="E21" s="120">
        <v>24</v>
      </c>
      <c r="F21" s="120">
        <v>17</v>
      </c>
      <c r="G21" s="120">
        <v>3</v>
      </c>
      <c r="H21" s="120">
        <v>35</v>
      </c>
      <c r="I21" s="121">
        <v>130</v>
      </c>
      <c r="J21" s="120">
        <v>19</v>
      </c>
      <c r="K21" s="120">
        <v>18</v>
      </c>
      <c r="L21" s="120">
        <v>31</v>
      </c>
      <c r="M21" s="120">
        <v>47</v>
      </c>
      <c r="N21" s="120">
        <v>10</v>
      </c>
      <c r="O21" s="120"/>
      <c r="P21" s="120">
        <v>30</v>
      </c>
      <c r="Q21" s="121">
        <v>155</v>
      </c>
      <c r="R21" s="121">
        <v>1</v>
      </c>
      <c r="S21" s="120">
        <v>286</v>
      </c>
      <c r="T21" s="14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 s="142"/>
      <c r="AL21" s="142"/>
    </row>
    <row r="22" spans="1:38" ht="15" customHeight="1">
      <c r="A22" s="117" t="s">
        <v>46</v>
      </c>
      <c r="B22" s="122">
        <v>0</v>
      </c>
      <c r="C22" s="122"/>
      <c r="D22" s="122">
        <v>18</v>
      </c>
      <c r="E22" s="122">
        <v>4</v>
      </c>
      <c r="F22" s="122">
        <v>15</v>
      </c>
      <c r="G22" s="122">
        <v>5</v>
      </c>
      <c r="H22" s="122">
        <v>8</v>
      </c>
      <c r="I22" s="123">
        <v>50</v>
      </c>
      <c r="J22" s="122">
        <v>6</v>
      </c>
      <c r="K22" s="122">
        <v>3</v>
      </c>
      <c r="L22" s="122">
        <v>22</v>
      </c>
      <c r="M22" s="122">
        <v>10</v>
      </c>
      <c r="N22" s="122">
        <v>4</v>
      </c>
      <c r="O22" s="122"/>
      <c r="P22" s="122">
        <v>3</v>
      </c>
      <c r="Q22" s="123">
        <v>48</v>
      </c>
      <c r="R22" s="123">
        <v>1</v>
      </c>
      <c r="S22" s="122">
        <v>99</v>
      </c>
      <c r="T22" s="141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42"/>
      <c r="AL22" s="142"/>
    </row>
    <row r="23" spans="1:38" ht="15" customHeight="1">
      <c r="A23" s="113" t="s">
        <v>47</v>
      </c>
      <c r="B23" s="120">
        <v>0</v>
      </c>
      <c r="C23" s="120"/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3</v>
      </c>
      <c r="K23" s="120">
        <v>0</v>
      </c>
      <c r="L23" s="120">
        <v>0</v>
      </c>
      <c r="M23" s="120">
        <v>0</v>
      </c>
      <c r="N23" s="120">
        <v>0</v>
      </c>
      <c r="O23" s="120"/>
      <c r="P23" s="120">
        <v>17</v>
      </c>
      <c r="Q23" s="121">
        <v>20</v>
      </c>
      <c r="R23" s="121">
        <v>0</v>
      </c>
      <c r="S23" s="120">
        <v>20</v>
      </c>
      <c r="T23" s="141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42"/>
      <c r="AL23" s="142"/>
    </row>
    <row r="24" spans="1:38" ht="15" customHeight="1">
      <c r="A24" s="113" t="s">
        <v>48</v>
      </c>
      <c r="B24" s="120">
        <v>162</v>
      </c>
      <c r="C24" s="120"/>
      <c r="D24" s="120">
        <v>234</v>
      </c>
      <c r="E24" s="120">
        <v>38</v>
      </c>
      <c r="F24" s="120">
        <v>4</v>
      </c>
      <c r="G24" s="120">
        <v>0</v>
      </c>
      <c r="H24" s="120">
        <v>529</v>
      </c>
      <c r="I24" s="121">
        <v>967</v>
      </c>
      <c r="J24" s="120">
        <v>113</v>
      </c>
      <c r="K24" s="120">
        <v>12</v>
      </c>
      <c r="L24" s="120">
        <v>625</v>
      </c>
      <c r="M24" s="120">
        <v>60</v>
      </c>
      <c r="N24" s="120">
        <v>2</v>
      </c>
      <c r="O24" s="120"/>
      <c r="P24" s="120">
        <v>622</v>
      </c>
      <c r="Q24" s="121">
        <v>1434</v>
      </c>
      <c r="R24" s="121">
        <v>2</v>
      </c>
      <c r="S24" s="120">
        <v>2403</v>
      </c>
      <c r="T24" s="141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42"/>
      <c r="AL24" s="143"/>
    </row>
    <row r="25" spans="1:38" ht="15" customHeight="1">
      <c r="A25" s="113" t="s">
        <v>49</v>
      </c>
      <c r="B25" s="120">
        <v>71</v>
      </c>
      <c r="C25" s="120"/>
      <c r="D25" s="120">
        <v>82</v>
      </c>
      <c r="E25" s="120">
        <v>123</v>
      </c>
      <c r="F25" s="120">
        <v>148</v>
      </c>
      <c r="G25" s="120">
        <v>34</v>
      </c>
      <c r="H25" s="120">
        <v>99</v>
      </c>
      <c r="I25" s="121">
        <v>557</v>
      </c>
      <c r="J25" s="120">
        <v>112</v>
      </c>
      <c r="K25" s="120">
        <v>12</v>
      </c>
      <c r="L25" s="120">
        <v>156</v>
      </c>
      <c r="M25" s="120">
        <v>206</v>
      </c>
      <c r="N25" s="120">
        <v>50</v>
      </c>
      <c r="O25" s="120"/>
      <c r="P25" s="120">
        <v>83</v>
      </c>
      <c r="Q25" s="121">
        <v>619</v>
      </c>
      <c r="R25" s="121">
        <v>4</v>
      </c>
      <c r="S25" s="120">
        <v>1180</v>
      </c>
      <c r="T25" s="14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42"/>
      <c r="AL25" s="143"/>
    </row>
    <row r="26" spans="1:38" ht="15" customHeight="1">
      <c r="A26" s="117" t="s">
        <v>50</v>
      </c>
      <c r="B26" s="122">
        <v>2</v>
      </c>
      <c r="C26" s="122"/>
      <c r="D26" s="122">
        <v>11</v>
      </c>
      <c r="E26" s="122">
        <v>15</v>
      </c>
      <c r="F26" s="122">
        <v>7</v>
      </c>
      <c r="G26" s="122">
        <v>0</v>
      </c>
      <c r="H26" s="122">
        <v>5</v>
      </c>
      <c r="I26" s="123">
        <v>40</v>
      </c>
      <c r="J26" s="122">
        <v>5</v>
      </c>
      <c r="K26" s="122">
        <v>10</v>
      </c>
      <c r="L26" s="122">
        <v>18</v>
      </c>
      <c r="M26" s="122">
        <v>9</v>
      </c>
      <c r="N26" s="122">
        <v>7</v>
      </c>
      <c r="O26" s="122"/>
      <c r="P26" s="122">
        <v>13</v>
      </c>
      <c r="Q26" s="123">
        <v>62</v>
      </c>
      <c r="R26" s="123">
        <v>0</v>
      </c>
      <c r="S26" s="122">
        <v>102</v>
      </c>
      <c r="T26" s="141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 s="142"/>
      <c r="AL26" s="142"/>
    </row>
    <row r="27" spans="1:38" ht="15" customHeight="1">
      <c r="A27" s="113" t="s">
        <v>51</v>
      </c>
      <c r="B27" s="120">
        <v>29</v>
      </c>
      <c r="C27" s="120"/>
      <c r="D27" s="120">
        <v>43</v>
      </c>
      <c r="E27" s="120">
        <v>26</v>
      </c>
      <c r="F27" s="120">
        <v>44</v>
      </c>
      <c r="G27" s="120">
        <v>6</v>
      </c>
      <c r="H27" s="120">
        <v>13</v>
      </c>
      <c r="I27" s="121">
        <v>161</v>
      </c>
      <c r="J27" s="120">
        <v>0</v>
      </c>
      <c r="K27" s="120">
        <v>3</v>
      </c>
      <c r="L27" s="120">
        <v>15</v>
      </c>
      <c r="M27" s="120">
        <v>12</v>
      </c>
      <c r="N27" s="120">
        <v>1</v>
      </c>
      <c r="O27" s="120"/>
      <c r="P27" s="120">
        <v>8</v>
      </c>
      <c r="Q27" s="121">
        <v>39</v>
      </c>
      <c r="R27" s="121">
        <v>14</v>
      </c>
      <c r="S27" s="120">
        <v>214</v>
      </c>
      <c r="T27" s="141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142"/>
      <c r="AL27" s="142"/>
    </row>
    <row r="28" spans="1:38" ht="15" customHeight="1">
      <c r="A28" s="113" t="s">
        <v>52</v>
      </c>
      <c r="B28" s="120">
        <v>61</v>
      </c>
      <c r="C28" s="120"/>
      <c r="D28" s="120">
        <v>61</v>
      </c>
      <c r="E28" s="120">
        <v>103</v>
      </c>
      <c r="F28" s="120">
        <v>106</v>
      </c>
      <c r="G28" s="120">
        <v>10</v>
      </c>
      <c r="H28" s="120">
        <v>70</v>
      </c>
      <c r="I28" s="121">
        <v>411</v>
      </c>
      <c r="J28" s="120">
        <v>65</v>
      </c>
      <c r="K28" s="120">
        <v>3</v>
      </c>
      <c r="L28" s="120">
        <v>210</v>
      </c>
      <c r="M28" s="120">
        <v>146</v>
      </c>
      <c r="N28" s="120">
        <v>92</v>
      </c>
      <c r="O28" s="120"/>
      <c r="P28" s="120">
        <v>64</v>
      </c>
      <c r="Q28" s="121">
        <v>580</v>
      </c>
      <c r="R28" s="121">
        <v>0</v>
      </c>
      <c r="S28" s="120">
        <v>991</v>
      </c>
      <c r="T28" s="141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42"/>
      <c r="AL28" s="142"/>
    </row>
    <row r="29" spans="1:38" ht="15" customHeight="1">
      <c r="A29" s="113" t="s">
        <v>53</v>
      </c>
      <c r="B29" s="120">
        <v>69</v>
      </c>
      <c r="C29" s="120"/>
      <c r="D29" s="120">
        <v>1</v>
      </c>
      <c r="E29" s="120">
        <v>105</v>
      </c>
      <c r="F29" s="120">
        <v>166</v>
      </c>
      <c r="G29" s="120">
        <v>0</v>
      </c>
      <c r="H29" s="120">
        <v>194</v>
      </c>
      <c r="I29" s="121">
        <v>535</v>
      </c>
      <c r="J29" s="120">
        <v>29</v>
      </c>
      <c r="K29" s="120">
        <v>0</v>
      </c>
      <c r="L29" s="120">
        <v>0</v>
      </c>
      <c r="M29" s="120">
        <v>30</v>
      </c>
      <c r="N29" s="120">
        <v>32</v>
      </c>
      <c r="O29" s="120"/>
      <c r="P29" s="120">
        <v>158</v>
      </c>
      <c r="Q29" s="121">
        <v>249</v>
      </c>
      <c r="R29" s="121">
        <v>0</v>
      </c>
      <c r="S29" s="120">
        <v>784</v>
      </c>
      <c r="T29" s="141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 s="142"/>
      <c r="AL29" s="142"/>
    </row>
    <row r="30" spans="1:38" ht="15" customHeight="1">
      <c r="A30" s="117" t="s">
        <v>54</v>
      </c>
      <c r="B30" s="122">
        <v>29</v>
      </c>
      <c r="C30" s="122"/>
      <c r="D30" s="122">
        <v>57</v>
      </c>
      <c r="E30" s="122">
        <v>46</v>
      </c>
      <c r="F30" s="122">
        <v>66</v>
      </c>
      <c r="G30" s="122">
        <v>11</v>
      </c>
      <c r="H30" s="122">
        <v>47</v>
      </c>
      <c r="I30" s="123">
        <v>256</v>
      </c>
      <c r="J30" s="122">
        <v>9</v>
      </c>
      <c r="K30" s="122">
        <v>2</v>
      </c>
      <c r="L30" s="122">
        <v>15</v>
      </c>
      <c r="M30" s="122">
        <v>13</v>
      </c>
      <c r="N30" s="122">
        <v>4</v>
      </c>
      <c r="O30" s="122"/>
      <c r="P30" s="122">
        <v>16</v>
      </c>
      <c r="Q30" s="123">
        <v>59</v>
      </c>
      <c r="R30" s="123">
        <v>2</v>
      </c>
      <c r="S30" s="122">
        <v>317</v>
      </c>
      <c r="T30" s="141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 s="142"/>
      <c r="AL30" s="142"/>
    </row>
    <row r="31" spans="1:38" ht="15" customHeight="1">
      <c r="A31" s="113" t="s">
        <v>55</v>
      </c>
      <c r="B31" s="120">
        <v>25</v>
      </c>
      <c r="C31" s="120"/>
      <c r="D31" s="120">
        <v>87</v>
      </c>
      <c r="E31" s="120">
        <v>41</v>
      </c>
      <c r="F31" s="120">
        <v>51</v>
      </c>
      <c r="G31" s="120">
        <v>11</v>
      </c>
      <c r="H31" s="120">
        <v>56</v>
      </c>
      <c r="I31" s="121">
        <v>271</v>
      </c>
      <c r="J31" s="120">
        <v>20</v>
      </c>
      <c r="K31" s="120">
        <v>2</v>
      </c>
      <c r="L31" s="120">
        <v>17</v>
      </c>
      <c r="M31" s="120">
        <v>15</v>
      </c>
      <c r="N31" s="120">
        <v>7</v>
      </c>
      <c r="O31" s="120"/>
      <c r="P31" s="120">
        <v>18</v>
      </c>
      <c r="Q31" s="121">
        <v>79</v>
      </c>
      <c r="R31" s="121">
        <v>0</v>
      </c>
      <c r="S31" s="120">
        <v>350</v>
      </c>
      <c r="T31" s="14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142"/>
      <c r="AL31" s="142"/>
    </row>
    <row r="32" spans="1:38" ht="15" customHeight="1">
      <c r="A32" s="113" t="s">
        <v>56</v>
      </c>
      <c r="B32" s="120">
        <v>45</v>
      </c>
      <c r="C32" s="120"/>
      <c r="D32" s="120">
        <v>93</v>
      </c>
      <c r="E32" s="120">
        <v>56</v>
      </c>
      <c r="F32" s="120">
        <v>161</v>
      </c>
      <c r="G32" s="120">
        <v>72</v>
      </c>
      <c r="H32" s="120">
        <v>67</v>
      </c>
      <c r="I32" s="121">
        <v>494</v>
      </c>
      <c r="J32" s="120">
        <v>27</v>
      </c>
      <c r="K32" s="120">
        <v>2</v>
      </c>
      <c r="L32" s="120">
        <v>39</v>
      </c>
      <c r="M32" s="120">
        <v>22</v>
      </c>
      <c r="N32" s="120">
        <v>8</v>
      </c>
      <c r="O32" s="120"/>
      <c r="P32" s="120">
        <v>46</v>
      </c>
      <c r="Q32" s="121">
        <v>144</v>
      </c>
      <c r="R32" s="121">
        <v>0</v>
      </c>
      <c r="S32" s="120">
        <v>638</v>
      </c>
      <c r="T32" s="141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142"/>
      <c r="AL32" s="142"/>
    </row>
    <row r="33" spans="1:38" ht="15" customHeight="1">
      <c r="A33" s="113" t="s">
        <v>57</v>
      </c>
      <c r="B33" s="120">
        <v>49</v>
      </c>
      <c r="C33" s="120"/>
      <c r="D33" s="120">
        <v>23</v>
      </c>
      <c r="E33" s="120">
        <v>68</v>
      </c>
      <c r="F33" s="120">
        <v>93</v>
      </c>
      <c r="G33" s="120">
        <v>34</v>
      </c>
      <c r="H33" s="120">
        <v>73</v>
      </c>
      <c r="I33" s="121">
        <v>340</v>
      </c>
      <c r="J33" s="120">
        <v>66</v>
      </c>
      <c r="K33" s="120">
        <v>5</v>
      </c>
      <c r="L33" s="120">
        <v>98</v>
      </c>
      <c r="M33" s="120">
        <v>108</v>
      </c>
      <c r="N33" s="120">
        <v>56</v>
      </c>
      <c r="O33" s="120"/>
      <c r="P33" s="120">
        <v>28</v>
      </c>
      <c r="Q33" s="121">
        <v>361</v>
      </c>
      <c r="R33" s="121">
        <v>2</v>
      </c>
      <c r="S33" s="120">
        <v>703</v>
      </c>
      <c r="T33" s="141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142"/>
      <c r="AL33" s="142"/>
    </row>
    <row r="34" spans="1:38" ht="15" customHeight="1">
      <c r="A34" s="117" t="s">
        <v>58</v>
      </c>
      <c r="B34" s="122">
        <v>7</v>
      </c>
      <c r="C34" s="122"/>
      <c r="D34" s="122">
        <v>21</v>
      </c>
      <c r="E34" s="122">
        <v>37</v>
      </c>
      <c r="F34" s="122">
        <v>1</v>
      </c>
      <c r="G34" s="122">
        <v>0</v>
      </c>
      <c r="H34" s="122">
        <v>74</v>
      </c>
      <c r="I34" s="123">
        <v>140</v>
      </c>
      <c r="J34" s="122">
        <v>1</v>
      </c>
      <c r="K34" s="122">
        <v>0</v>
      </c>
      <c r="L34" s="122">
        <v>1</v>
      </c>
      <c r="M34" s="122">
        <v>0</v>
      </c>
      <c r="N34" s="122">
        <v>2</v>
      </c>
      <c r="O34" s="122"/>
      <c r="P34" s="122">
        <v>0</v>
      </c>
      <c r="Q34" s="123">
        <v>4</v>
      </c>
      <c r="R34" s="123">
        <v>0</v>
      </c>
      <c r="S34" s="122">
        <v>144</v>
      </c>
      <c r="T34" s="141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42"/>
      <c r="AL34" s="142"/>
    </row>
    <row r="35" spans="1:38" ht="15" customHeight="1">
      <c r="A35" s="113" t="s">
        <v>59</v>
      </c>
      <c r="B35" s="120">
        <v>1</v>
      </c>
      <c r="C35" s="120"/>
      <c r="D35" s="120">
        <v>36</v>
      </c>
      <c r="E35" s="120">
        <v>41</v>
      </c>
      <c r="F35" s="120">
        <v>34</v>
      </c>
      <c r="G35" s="120">
        <v>23</v>
      </c>
      <c r="H35" s="120">
        <v>31</v>
      </c>
      <c r="I35" s="121">
        <v>166</v>
      </c>
      <c r="J35" s="120">
        <v>53</v>
      </c>
      <c r="K35" s="120">
        <v>22</v>
      </c>
      <c r="L35" s="120">
        <v>104</v>
      </c>
      <c r="M35" s="120">
        <v>67</v>
      </c>
      <c r="N35" s="120">
        <v>25</v>
      </c>
      <c r="O35" s="120"/>
      <c r="P35" s="120">
        <v>24</v>
      </c>
      <c r="Q35" s="121">
        <v>295</v>
      </c>
      <c r="R35" s="121">
        <v>4</v>
      </c>
      <c r="S35" s="120">
        <v>465</v>
      </c>
      <c r="T35" s="141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 s="142"/>
      <c r="AL35" s="142"/>
    </row>
    <row r="36" spans="1:38" ht="15" customHeight="1">
      <c r="A36" s="113" t="s">
        <v>60</v>
      </c>
      <c r="B36" s="120">
        <v>4</v>
      </c>
      <c r="C36" s="120"/>
      <c r="D36" s="120">
        <v>8</v>
      </c>
      <c r="E36" s="120">
        <v>14</v>
      </c>
      <c r="F36" s="120">
        <v>8</v>
      </c>
      <c r="G36" s="120">
        <v>3</v>
      </c>
      <c r="H36" s="120">
        <v>11</v>
      </c>
      <c r="I36" s="121">
        <v>48</v>
      </c>
      <c r="J36" s="120">
        <v>49</v>
      </c>
      <c r="K36" s="120">
        <v>20</v>
      </c>
      <c r="L36" s="120">
        <v>64</v>
      </c>
      <c r="M36" s="120">
        <v>62</v>
      </c>
      <c r="N36" s="120">
        <v>7</v>
      </c>
      <c r="O36" s="120"/>
      <c r="P36" s="120">
        <v>98</v>
      </c>
      <c r="Q36" s="121">
        <v>300</v>
      </c>
      <c r="R36" s="121">
        <v>3</v>
      </c>
      <c r="S36" s="120">
        <v>351</v>
      </c>
      <c r="T36" s="141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 s="142"/>
      <c r="AL36" s="142"/>
    </row>
    <row r="37" spans="1:38" ht="15" customHeight="1">
      <c r="A37" s="113" t="s">
        <v>61</v>
      </c>
      <c r="B37" s="120">
        <v>19</v>
      </c>
      <c r="C37" s="120"/>
      <c r="D37" s="120">
        <v>59</v>
      </c>
      <c r="E37" s="120">
        <v>98</v>
      </c>
      <c r="F37" s="120">
        <v>138</v>
      </c>
      <c r="G37" s="120">
        <v>16</v>
      </c>
      <c r="H37" s="120">
        <v>97</v>
      </c>
      <c r="I37" s="121">
        <v>427</v>
      </c>
      <c r="J37" s="120">
        <v>84</v>
      </c>
      <c r="K37" s="120">
        <v>27</v>
      </c>
      <c r="L37" s="120">
        <v>210</v>
      </c>
      <c r="M37" s="120">
        <v>127</v>
      </c>
      <c r="N37" s="120">
        <v>36</v>
      </c>
      <c r="O37" s="120"/>
      <c r="P37" s="120">
        <v>32</v>
      </c>
      <c r="Q37" s="121">
        <v>516</v>
      </c>
      <c r="R37" s="121">
        <v>4</v>
      </c>
      <c r="S37" s="120">
        <v>947</v>
      </c>
      <c r="T37" s="141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42"/>
      <c r="AL37" s="142"/>
    </row>
    <row r="38" spans="1:38" ht="15" customHeight="1">
      <c r="A38" s="117" t="s">
        <v>62</v>
      </c>
      <c r="B38" s="122">
        <v>15</v>
      </c>
      <c r="C38" s="122"/>
      <c r="D38" s="122">
        <v>61</v>
      </c>
      <c r="E38" s="122">
        <v>73</v>
      </c>
      <c r="F38" s="122">
        <v>63</v>
      </c>
      <c r="G38" s="122">
        <v>12</v>
      </c>
      <c r="H38" s="122">
        <v>29</v>
      </c>
      <c r="I38" s="123">
        <v>253</v>
      </c>
      <c r="J38" s="122">
        <v>10</v>
      </c>
      <c r="K38" s="122">
        <v>6</v>
      </c>
      <c r="L38" s="122">
        <v>34</v>
      </c>
      <c r="M38" s="122">
        <v>55</v>
      </c>
      <c r="N38" s="122">
        <v>12</v>
      </c>
      <c r="O38" s="122"/>
      <c r="P38" s="122">
        <v>13</v>
      </c>
      <c r="Q38" s="123">
        <v>130</v>
      </c>
      <c r="R38" s="123">
        <v>4</v>
      </c>
      <c r="S38" s="122">
        <v>387</v>
      </c>
      <c r="T38" s="141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 s="142"/>
      <c r="AL38" s="142"/>
    </row>
    <row r="39" spans="1:38" ht="15" customHeight="1">
      <c r="A39" s="113" t="s">
        <v>63</v>
      </c>
      <c r="B39" s="120">
        <v>69</v>
      </c>
      <c r="C39" s="120"/>
      <c r="D39" s="120">
        <v>216</v>
      </c>
      <c r="E39" s="120">
        <v>24</v>
      </c>
      <c r="F39" s="120">
        <v>88</v>
      </c>
      <c r="G39" s="120">
        <v>23</v>
      </c>
      <c r="H39" s="120">
        <v>97</v>
      </c>
      <c r="I39" s="121">
        <v>517</v>
      </c>
      <c r="J39" s="120">
        <v>2</v>
      </c>
      <c r="K39" s="120">
        <v>7</v>
      </c>
      <c r="L39" s="120">
        <v>24</v>
      </c>
      <c r="M39" s="120">
        <v>9</v>
      </c>
      <c r="N39" s="120">
        <v>0</v>
      </c>
      <c r="O39" s="120"/>
      <c r="P39" s="120">
        <v>52</v>
      </c>
      <c r="Q39" s="121">
        <v>94</v>
      </c>
      <c r="R39" s="121">
        <v>2</v>
      </c>
      <c r="S39" s="120">
        <v>613</v>
      </c>
      <c r="T39" s="141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 s="142"/>
      <c r="AL39" s="142"/>
    </row>
    <row r="40" spans="1:38" ht="15" customHeight="1">
      <c r="A40" s="113" t="s">
        <v>64</v>
      </c>
      <c r="B40" s="120">
        <v>26</v>
      </c>
      <c r="C40" s="120"/>
      <c r="D40" s="120">
        <v>90</v>
      </c>
      <c r="E40" s="120">
        <v>78</v>
      </c>
      <c r="F40" s="120">
        <v>156</v>
      </c>
      <c r="G40" s="120">
        <v>24</v>
      </c>
      <c r="H40" s="120">
        <v>85</v>
      </c>
      <c r="I40" s="121">
        <v>459</v>
      </c>
      <c r="J40" s="120">
        <v>65</v>
      </c>
      <c r="K40" s="120">
        <v>28</v>
      </c>
      <c r="L40" s="120">
        <v>78</v>
      </c>
      <c r="M40" s="120">
        <v>62</v>
      </c>
      <c r="N40" s="120">
        <v>14</v>
      </c>
      <c r="O40" s="120"/>
      <c r="P40" s="120">
        <v>51</v>
      </c>
      <c r="Q40" s="121">
        <v>298</v>
      </c>
      <c r="R40" s="121">
        <v>0</v>
      </c>
      <c r="S40" s="120">
        <v>757</v>
      </c>
      <c r="T40" s="141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142"/>
      <c r="AL40" s="142"/>
    </row>
    <row r="41" spans="1:38" ht="15" customHeight="1">
      <c r="A41" s="113" t="s">
        <v>65</v>
      </c>
      <c r="B41" s="120">
        <v>38</v>
      </c>
      <c r="C41" s="120"/>
      <c r="D41" s="120">
        <v>71</v>
      </c>
      <c r="E41" s="120">
        <v>38</v>
      </c>
      <c r="F41" s="120">
        <v>36</v>
      </c>
      <c r="G41" s="120">
        <v>9</v>
      </c>
      <c r="H41" s="120">
        <v>28</v>
      </c>
      <c r="I41" s="121">
        <v>220</v>
      </c>
      <c r="J41" s="120">
        <v>0</v>
      </c>
      <c r="K41" s="120">
        <v>0</v>
      </c>
      <c r="L41" s="120">
        <v>1</v>
      </c>
      <c r="M41" s="120">
        <v>0</v>
      </c>
      <c r="N41" s="120">
        <v>1</v>
      </c>
      <c r="O41" s="120"/>
      <c r="P41" s="120">
        <v>3</v>
      </c>
      <c r="Q41" s="121">
        <v>5</v>
      </c>
      <c r="R41" s="121">
        <v>4</v>
      </c>
      <c r="S41" s="120">
        <v>229</v>
      </c>
      <c r="T41" s="1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42"/>
      <c r="AL41" s="142"/>
    </row>
    <row r="42" spans="1:38" ht="15" customHeight="1">
      <c r="A42" s="117" t="s">
        <v>66</v>
      </c>
      <c r="B42" s="122">
        <v>20</v>
      </c>
      <c r="C42" s="122"/>
      <c r="D42" s="122">
        <v>48</v>
      </c>
      <c r="E42" s="122">
        <v>31</v>
      </c>
      <c r="F42" s="122">
        <v>15</v>
      </c>
      <c r="G42" s="122">
        <v>2</v>
      </c>
      <c r="H42" s="122">
        <v>45</v>
      </c>
      <c r="I42" s="123">
        <v>161</v>
      </c>
      <c r="J42" s="122">
        <v>2</v>
      </c>
      <c r="K42" s="122">
        <v>1</v>
      </c>
      <c r="L42" s="122">
        <v>13</v>
      </c>
      <c r="M42" s="122">
        <v>3</v>
      </c>
      <c r="N42" s="122">
        <v>0</v>
      </c>
      <c r="O42" s="122"/>
      <c r="P42" s="122">
        <v>22</v>
      </c>
      <c r="Q42" s="123">
        <v>41</v>
      </c>
      <c r="R42" s="123">
        <v>9</v>
      </c>
      <c r="S42" s="122">
        <v>211</v>
      </c>
      <c r="T42" s="141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42"/>
      <c r="AL42" s="142"/>
    </row>
    <row r="43" spans="1:38" ht="15" customHeight="1">
      <c r="A43" s="113" t="s">
        <v>67</v>
      </c>
      <c r="B43" s="120">
        <v>19</v>
      </c>
      <c r="C43" s="120"/>
      <c r="D43" s="120">
        <v>36</v>
      </c>
      <c r="E43" s="120">
        <v>12</v>
      </c>
      <c r="F43" s="120">
        <v>5</v>
      </c>
      <c r="G43" s="120">
        <v>0</v>
      </c>
      <c r="H43" s="120">
        <v>6</v>
      </c>
      <c r="I43" s="121">
        <v>78</v>
      </c>
      <c r="J43" s="120">
        <v>17</v>
      </c>
      <c r="K43" s="120">
        <v>10</v>
      </c>
      <c r="L43" s="120">
        <v>54</v>
      </c>
      <c r="M43" s="120">
        <v>77</v>
      </c>
      <c r="N43" s="120">
        <v>11</v>
      </c>
      <c r="O43" s="120"/>
      <c r="P43" s="120">
        <v>15</v>
      </c>
      <c r="Q43" s="121">
        <v>184</v>
      </c>
      <c r="R43" s="121">
        <v>4</v>
      </c>
      <c r="S43" s="120">
        <v>266</v>
      </c>
      <c r="T43" s="14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 s="142"/>
      <c r="AL43" s="142"/>
    </row>
    <row r="44" spans="1:38" ht="15" customHeight="1">
      <c r="A44" s="113" t="s">
        <v>68</v>
      </c>
      <c r="B44" s="120">
        <v>3</v>
      </c>
      <c r="C44" s="120"/>
      <c r="D44" s="120">
        <v>19</v>
      </c>
      <c r="E44" s="120">
        <v>0</v>
      </c>
      <c r="F44" s="120">
        <v>3</v>
      </c>
      <c r="G44" s="120">
        <v>32</v>
      </c>
      <c r="H44" s="120">
        <v>30</v>
      </c>
      <c r="I44" s="121">
        <v>87</v>
      </c>
      <c r="J44" s="120">
        <v>8</v>
      </c>
      <c r="K44" s="120">
        <v>0</v>
      </c>
      <c r="L44" s="120">
        <v>10</v>
      </c>
      <c r="M44" s="120">
        <v>4</v>
      </c>
      <c r="N44" s="120">
        <v>0</v>
      </c>
      <c r="O44" s="120"/>
      <c r="P44" s="120">
        <v>26</v>
      </c>
      <c r="Q44" s="121">
        <v>48</v>
      </c>
      <c r="R44" s="121">
        <v>0</v>
      </c>
      <c r="S44" s="120">
        <v>135</v>
      </c>
      <c r="T44" s="141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 s="142"/>
      <c r="AL44" s="142"/>
    </row>
    <row r="45" spans="1:38" ht="15" customHeight="1">
      <c r="A45" s="113" t="s">
        <v>69</v>
      </c>
      <c r="B45" s="120">
        <v>9</v>
      </c>
      <c r="C45" s="120"/>
      <c r="D45" s="120">
        <v>17</v>
      </c>
      <c r="E45" s="120">
        <v>15</v>
      </c>
      <c r="F45" s="120">
        <v>19</v>
      </c>
      <c r="G45" s="120">
        <v>3</v>
      </c>
      <c r="H45" s="120">
        <v>16</v>
      </c>
      <c r="I45" s="121">
        <v>79</v>
      </c>
      <c r="J45" s="120">
        <v>45</v>
      </c>
      <c r="K45" s="120">
        <v>51</v>
      </c>
      <c r="L45" s="120">
        <v>141</v>
      </c>
      <c r="M45" s="120">
        <v>121</v>
      </c>
      <c r="N45" s="120">
        <v>41</v>
      </c>
      <c r="O45" s="120"/>
      <c r="P45" s="120">
        <v>64</v>
      </c>
      <c r="Q45" s="121">
        <v>463</v>
      </c>
      <c r="R45" s="121">
        <v>0</v>
      </c>
      <c r="S45" s="120">
        <v>542</v>
      </c>
      <c r="T45" s="141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 s="142"/>
      <c r="AL45" s="142"/>
    </row>
    <row r="46" spans="1:38" ht="15" customHeight="1">
      <c r="A46" s="117" t="s">
        <v>70</v>
      </c>
      <c r="B46" s="122">
        <v>55</v>
      </c>
      <c r="C46" s="122"/>
      <c r="D46" s="122">
        <v>73</v>
      </c>
      <c r="E46" s="122">
        <v>21</v>
      </c>
      <c r="F46" s="122">
        <v>20</v>
      </c>
      <c r="G46" s="122">
        <v>17</v>
      </c>
      <c r="H46" s="122">
        <v>27</v>
      </c>
      <c r="I46" s="123">
        <v>213</v>
      </c>
      <c r="J46" s="122">
        <v>19</v>
      </c>
      <c r="K46" s="122">
        <v>4</v>
      </c>
      <c r="L46" s="122">
        <v>46</v>
      </c>
      <c r="M46" s="122">
        <v>8</v>
      </c>
      <c r="N46" s="122">
        <v>3</v>
      </c>
      <c r="O46" s="122"/>
      <c r="P46" s="122">
        <v>16</v>
      </c>
      <c r="Q46" s="123">
        <v>96</v>
      </c>
      <c r="R46" s="123">
        <v>2</v>
      </c>
      <c r="S46" s="122">
        <v>311</v>
      </c>
      <c r="T46" s="141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 s="142"/>
      <c r="AL46" s="142"/>
    </row>
    <row r="47" spans="1:38" ht="15" customHeight="1">
      <c r="A47" s="113" t="s">
        <v>71</v>
      </c>
      <c r="B47" s="120">
        <v>65</v>
      </c>
      <c r="C47" s="120"/>
      <c r="D47" s="120">
        <v>258</v>
      </c>
      <c r="E47" s="120">
        <v>57</v>
      </c>
      <c r="F47" s="120">
        <v>18</v>
      </c>
      <c r="G47" s="120">
        <v>13</v>
      </c>
      <c r="H47" s="120">
        <v>219</v>
      </c>
      <c r="I47" s="121">
        <v>630</v>
      </c>
      <c r="J47" s="120">
        <v>13</v>
      </c>
      <c r="K47" s="120">
        <v>12</v>
      </c>
      <c r="L47" s="120">
        <v>151</v>
      </c>
      <c r="M47" s="120">
        <v>59</v>
      </c>
      <c r="N47" s="120">
        <v>16</v>
      </c>
      <c r="O47" s="120"/>
      <c r="P47" s="120">
        <v>321</v>
      </c>
      <c r="Q47" s="121">
        <v>572</v>
      </c>
      <c r="R47" s="121">
        <v>0</v>
      </c>
      <c r="S47" s="120">
        <v>1202</v>
      </c>
      <c r="T47" s="141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42"/>
      <c r="AL47" s="143"/>
    </row>
    <row r="48" spans="1:38" ht="15" customHeight="1">
      <c r="A48" s="113" t="s">
        <v>72</v>
      </c>
      <c r="B48" s="120">
        <v>42</v>
      </c>
      <c r="C48" s="120"/>
      <c r="D48" s="120">
        <v>168</v>
      </c>
      <c r="E48" s="120">
        <v>318</v>
      </c>
      <c r="F48" s="120">
        <v>129</v>
      </c>
      <c r="G48" s="120">
        <v>46</v>
      </c>
      <c r="H48" s="120">
        <v>157</v>
      </c>
      <c r="I48" s="121">
        <v>860</v>
      </c>
      <c r="J48" s="120">
        <v>39</v>
      </c>
      <c r="K48" s="120">
        <v>31</v>
      </c>
      <c r="L48" s="120">
        <v>93</v>
      </c>
      <c r="M48" s="120">
        <v>55</v>
      </c>
      <c r="N48" s="120">
        <v>31</v>
      </c>
      <c r="O48" s="120"/>
      <c r="P48" s="120">
        <v>176</v>
      </c>
      <c r="Q48" s="121">
        <v>425</v>
      </c>
      <c r="R48" s="121">
        <v>5</v>
      </c>
      <c r="S48" s="120">
        <v>1290</v>
      </c>
      <c r="T48" s="141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 s="142"/>
      <c r="AL48" s="143"/>
    </row>
    <row r="49" spans="1:38" ht="15" customHeight="1">
      <c r="A49" s="113" t="s">
        <v>73</v>
      </c>
      <c r="B49" s="120">
        <v>8</v>
      </c>
      <c r="C49" s="120"/>
      <c r="D49" s="120">
        <v>50</v>
      </c>
      <c r="E49" s="120">
        <v>27</v>
      </c>
      <c r="F49" s="120">
        <v>22</v>
      </c>
      <c r="G49" s="120">
        <v>0</v>
      </c>
      <c r="H49" s="120">
        <v>31</v>
      </c>
      <c r="I49" s="121">
        <v>138</v>
      </c>
      <c r="J49" s="120">
        <v>1</v>
      </c>
      <c r="K49" s="120">
        <v>0</v>
      </c>
      <c r="L49" s="120">
        <v>2</v>
      </c>
      <c r="M49" s="120">
        <v>2</v>
      </c>
      <c r="N49" s="120">
        <v>1</v>
      </c>
      <c r="O49" s="120"/>
      <c r="P49" s="120">
        <v>4</v>
      </c>
      <c r="Q49" s="121">
        <v>10</v>
      </c>
      <c r="R49" s="121">
        <v>0</v>
      </c>
      <c r="S49" s="120">
        <v>148</v>
      </c>
      <c r="T49" s="141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 s="142"/>
      <c r="AL49" s="142"/>
    </row>
    <row r="50" spans="1:38" ht="15" customHeight="1">
      <c r="A50" s="117" t="s">
        <v>74</v>
      </c>
      <c r="B50" s="122">
        <v>35</v>
      </c>
      <c r="C50" s="122"/>
      <c r="D50" s="122">
        <v>69</v>
      </c>
      <c r="E50" s="122">
        <v>78</v>
      </c>
      <c r="F50" s="122">
        <v>157</v>
      </c>
      <c r="G50" s="122">
        <v>49</v>
      </c>
      <c r="H50" s="122">
        <v>124</v>
      </c>
      <c r="I50" s="123">
        <v>512</v>
      </c>
      <c r="J50" s="122">
        <v>70</v>
      </c>
      <c r="K50" s="122">
        <v>17</v>
      </c>
      <c r="L50" s="122">
        <v>108</v>
      </c>
      <c r="M50" s="122">
        <v>95</v>
      </c>
      <c r="N50" s="122">
        <v>95</v>
      </c>
      <c r="O50" s="122"/>
      <c r="P50" s="122">
        <v>86</v>
      </c>
      <c r="Q50" s="123">
        <v>471</v>
      </c>
      <c r="R50" s="123">
        <v>6</v>
      </c>
      <c r="S50" s="122">
        <v>989</v>
      </c>
      <c r="T50" s="141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 s="142"/>
      <c r="AL50" s="143"/>
    </row>
    <row r="51" spans="1:38" ht="15" customHeight="1">
      <c r="A51" s="113" t="s">
        <v>75</v>
      </c>
      <c r="B51" s="120">
        <v>53</v>
      </c>
      <c r="C51" s="120"/>
      <c r="D51" s="120">
        <v>90</v>
      </c>
      <c r="E51" s="120">
        <v>91</v>
      </c>
      <c r="F51" s="120">
        <v>177</v>
      </c>
      <c r="G51" s="120">
        <v>3</v>
      </c>
      <c r="H51" s="120">
        <v>35</v>
      </c>
      <c r="I51" s="121">
        <v>449</v>
      </c>
      <c r="J51" s="120">
        <v>31</v>
      </c>
      <c r="K51" s="120">
        <v>9</v>
      </c>
      <c r="L51" s="120">
        <v>70</v>
      </c>
      <c r="M51" s="120">
        <v>51</v>
      </c>
      <c r="N51" s="120">
        <v>3</v>
      </c>
      <c r="O51" s="120"/>
      <c r="P51" s="120">
        <v>65</v>
      </c>
      <c r="Q51" s="121">
        <v>229</v>
      </c>
      <c r="R51" s="121">
        <v>0</v>
      </c>
      <c r="S51" s="120">
        <v>678</v>
      </c>
      <c r="T51" s="14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 s="142"/>
      <c r="AL51" s="142"/>
    </row>
    <row r="52" spans="1:38" ht="15" customHeight="1">
      <c r="A52" s="113" t="s">
        <v>76</v>
      </c>
      <c r="B52" s="120">
        <v>10</v>
      </c>
      <c r="C52" s="120"/>
      <c r="D52" s="120">
        <v>78</v>
      </c>
      <c r="E52" s="120">
        <v>39</v>
      </c>
      <c r="F52" s="120">
        <v>49</v>
      </c>
      <c r="G52" s="120">
        <v>10</v>
      </c>
      <c r="H52" s="120">
        <v>13</v>
      </c>
      <c r="I52" s="121">
        <v>199</v>
      </c>
      <c r="J52" s="120">
        <v>11</v>
      </c>
      <c r="K52" s="120">
        <v>3</v>
      </c>
      <c r="L52" s="120">
        <v>46</v>
      </c>
      <c r="M52" s="120">
        <v>23</v>
      </c>
      <c r="N52" s="120">
        <v>23</v>
      </c>
      <c r="O52" s="120"/>
      <c r="P52" s="120">
        <v>8</v>
      </c>
      <c r="Q52" s="121">
        <v>114</v>
      </c>
      <c r="R52" s="121">
        <v>0</v>
      </c>
      <c r="S52" s="120">
        <v>313</v>
      </c>
      <c r="T52" s="141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 s="142"/>
      <c r="AL52" s="142"/>
    </row>
    <row r="53" spans="1:38" ht="15" customHeight="1">
      <c r="A53" s="113" t="s">
        <v>77</v>
      </c>
      <c r="B53" s="120">
        <v>66</v>
      </c>
      <c r="C53" s="120"/>
      <c r="D53" s="120">
        <v>98</v>
      </c>
      <c r="E53" s="120">
        <v>158</v>
      </c>
      <c r="F53" s="120">
        <v>115</v>
      </c>
      <c r="G53" s="120">
        <v>55</v>
      </c>
      <c r="H53" s="120">
        <v>137</v>
      </c>
      <c r="I53" s="121">
        <v>629</v>
      </c>
      <c r="J53" s="120">
        <v>52</v>
      </c>
      <c r="K53" s="120">
        <v>33</v>
      </c>
      <c r="L53" s="120">
        <v>204</v>
      </c>
      <c r="M53" s="120">
        <v>136</v>
      </c>
      <c r="N53" s="120">
        <v>75</v>
      </c>
      <c r="O53" s="120"/>
      <c r="P53" s="120">
        <v>81</v>
      </c>
      <c r="Q53" s="121">
        <v>581</v>
      </c>
      <c r="R53" s="121">
        <v>0</v>
      </c>
      <c r="S53" s="120">
        <v>1210</v>
      </c>
      <c r="T53" s="141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 s="142"/>
      <c r="AL53" s="143"/>
    </row>
    <row r="54" spans="1:38" ht="15" customHeight="1">
      <c r="A54" s="117" t="s">
        <v>78</v>
      </c>
      <c r="B54" s="122">
        <v>0</v>
      </c>
      <c r="C54" s="122"/>
      <c r="D54" s="122">
        <v>3</v>
      </c>
      <c r="E54" s="122">
        <v>0</v>
      </c>
      <c r="F54" s="122">
        <v>1</v>
      </c>
      <c r="G54" s="122">
        <v>0</v>
      </c>
      <c r="H54" s="122">
        <v>1</v>
      </c>
      <c r="I54" s="123">
        <v>5</v>
      </c>
      <c r="J54" s="122">
        <v>10</v>
      </c>
      <c r="K54" s="122">
        <v>9</v>
      </c>
      <c r="L54" s="122">
        <v>21</v>
      </c>
      <c r="M54" s="122">
        <v>8</v>
      </c>
      <c r="N54" s="122">
        <v>1</v>
      </c>
      <c r="O54" s="122"/>
      <c r="P54" s="122">
        <v>10</v>
      </c>
      <c r="Q54" s="123">
        <v>59</v>
      </c>
      <c r="R54" s="123">
        <v>1</v>
      </c>
      <c r="S54" s="122">
        <v>65</v>
      </c>
      <c r="T54" s="141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 s="142"/>
      <c r="AL54" s="142"/>
    </row>
    <row r="55" spans="1:38" ht="15" customHeight="1">
      <c r="A55" s="113" t="s">
        <v>79</v>
      </c>
      <c r="B55" s="120">
        <v>35</v>
      </c>
      <c r="C55" s="120"/>
      <c r="D55" s="120">
        <v>126</v>
      </c>
      <c r="E55" s="120">
        <v>167</v>
      </c>
      <c r="F55" s="120">
        <v>186</v>
      </c>
      <c r="G55" s="120">
        <v>5</v>
      </c>
      <c r="H55" s="120">
        <v>55</v>
      </c>
      <c r="I55" s="121">
        <v>574</v>
      </c>
      <c r="J55" s="120">
        <v>28</v>
      </c>
      <c r="K55" s="120">
        <v>3</v>
      </c>
      <c r="L55" s="120">
        <v>49</v>
      </c>
      <c r="M55" s="120">
        <v>35</v>
      </c>
      <c r="N55" s="120">
        <v>35</v>
      </c>
      <c r="O55" s="120"/>
      <c r="P55" s="120">
        <v>0</v>
      </c>
      <c r="Q55" s="121">
        <v>150</v>
      </c>
      <c r="R55" s="121">
        <v>44</v>
      </c>
      <c r="S55" s="120">
        <v>768</v>
      </c>
      <c r="T55" s="141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 s="142"/>
      <c r="AL55" s="142"/>
    </row>
    <row r="56" spans="1:38" ht="15" customHeight="1">
      <c r="A56" s="113" t="s">
        <v>80</v>
      </c>
      <c r="B56" s="120">
        <v>19</v>
      </c>
      <c r="C56" s="120"/>
      <c r="D56" s="120">
        <v>32</v>
      </c>
      <c r="E56" s="120">
        <v>21</v>
      </c>
      <c r="F56" s="120">
        <v>25</v>
      </c>
      <c r="G56" s="120">
        <v>2</v>
      </c>
      <c r="H56" s="120">
        <v>18</v>
      </c>
      <c r="I56" s="121">
        <v>117</v>
      </c>
      <c r="J56" s="120">
        <v>2</v>
      </c>
      <c r="K56" s="120">
        <v>0</v>
      </c>
      <c r="L56" s="120">
        <v>5</v>
      </c>
      <c r="M56" s="120">
        <v>4</v>
      </c>
      <c r="N56" s="120">
        <v>0</v>
      </c>
      <c r="O56" s="120"/>
      <c r="P56" s="120">
        <v>6</v>
      </c>
      <c r="Q56" s="121">
        <v>17</v>
      </c>
      <c r="R56" s="121">
        <v>1</v>
      </c>
      <c r="S56" s="120">
        <v>135</v>
      </c>
      <c r="T56" s="14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 s="142"/>
      <c r="AL56" s="142"/>
    </row>
    <row r="57" spans="1:38" ht="15" customHeight="1">
      <c r="A57" s="113" t="s">
        <v>81</v>
      </c>
      <c r="B57" s="120">
        <v>71</v>
      </c>
      <c r="C57" s="120"/>
      <c r="D57" s="120">
        <v>86</v>
      </c>
      <c r="E57" s="120">
        <v>107</v>
      </c>
      <c r="F57" s="120">
        <v>106</v>
      </c>
      <c r="G57" s="120">
        <v>97</v>
      </c>
      <c r="H57" s="120">
        <v>67</v>
      </c>
      <c r="I57" s="121">
        <v>534</v>
      </c>
      <c r="J57" s="120">
        <v>88</v>
      </c>
      <c r="K57" s="120">
        <v>7</v>
      </c>
      <c r="L57" s="120">
        <v>158</v>
      </c>
      <c r="M57" s="120">
        <v>101</v>
      </c>
      <c r="N57" s="120">
        <v>48</v>
      </c>
      <c r="O57" s="120"/>
      <c r="P57" s="120">
        <v>59</v>
      </c>
      <c r="Q57" s="121">
        <v>461</v>
      </c>
      <c r="R57" s="121">
        <v>0</v>
      </c>
      <c r="S57" s="120">
        <v>995</v>
      </c>
      <c r="T57" s="14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 s="142"/>
      <c r="AL57" s="142"/>
    </row>
    <row r="58" spans="1:38" ht="15" customHeight="1">
      <c r="A58" s="117" t="s">
        <v>82</v>
      </c>
      <c r="B58" s="122">
        <v>202</v>
      </c>
      <c r="C58" s="122"/>
      <c r="D58" s="122">
        <v>360</v>
      </c>
      <c r="E58" s="122">
        <v>339</v>
      </c>
      <c r="F58" s="122">
        <v>428</v>
      </c>
      <c r="G58" s="122">
        <v>55</v>
      </c>
      <c r="H58" s="122">
        <v>278</v>
      </c>
      <c r="I58" s="123">
        <v>1662</v>
      </c>
      <c r="J58" s="122">
        <v>364</v>
      </c>
      <c r="K58" s="122">
        <v>256</v>
      </c>
      <c r="L58" s="122">
        <v>425</v>
      </c>
      <c r="M58" s="122">
        <v>141</v>
      </c>
      <c r="N58" s="122">
        <v>36</v>
      </c>
      <c r="O58" s="122"/>
      <c r="P58" s="122">
        <v>503</v>
      </c>
      <c r="Q58" s="123">
        <v>1725</v>
      </c>
      <c r="R58" s="123">
        <v>2</v>
      </c>
      <c r="S58" s="122">
        <v>3389</v>
      </c>
      <c r="T58" s="14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42"/>
      <c r="AL58" s="143"/>
    </row>
    <row r="59" spans="1:38" ht="15" customHeight="1">
      <c r="A59" s="113" t="s">
        <v>83</v>
      </c>
      <c r="B59" s="120">
        <v>35</v>
      </c>
      <c r="C59" s="120"/>
      <c r="D59" s="120">
        <v>30</v>
      </c>
      <c r="E59" s="120">
        <v>21</v>
      </c>
      <c r="F59" s="120">
        <v>0</v>
      </c>
      <c r="G59" s="120">
        <v>1</v>
      </c>
      <c r="H59" s="120">
        <v>20</v>
      </c>
      <c r="I59" s="121">
        <v>107</v>
      </c>
      <c r="J59" s="120">
        <v>22</v>
      </c>
      <c r="K59" s="120">
        <v>0</v>
      </c>
      <c r="L59" s="120">
        <v>25</v>
      </c>
      <c r="M59" s="120">
        <v>21</v>
      </c>
      <c r="N59" s="120">
        <v>1</v>
      </c>
      <c r="O59" s="120"/>
      <c r="P59" s="120">
        <v>44</v>
      </c>
      <c r="Q59" s="121">
        <v>113</v>
      </c>
      <c r="R59" s="121">
        <v>0</v>
      </c>
      <c r="S59" s="120">
        <v>220</v>
      </c>
      <c r="T59" s="14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 s="142"/>
      <c r="AL59" s="142"/>
    </row>
    <row r="60" spans="1:38" ht="15" customHeight="1">
      <c r="A60" s="113" t="s">
        <v>84</v>
      </c>
      <c r="B60" s="120">
        <v>2</v>
      </c>
      <c r="C60" s="120"/>
      <c r="D60" s="120">
        <v>12</v>
      </c>
      <c r="E60" s="120">
        <v>10</v>
      </c>
      <c r="F60" s="120">
        <v>16</v>
      </c>
      <c r="G60" s="120">
        <v>4</v>
      </c>
      <c r="H60" s="120">
        <v>14</v>
      </c>
      <c r="I60" s="121">
        <v>58</v>
      </c>
      <c r="J60" s="120">
        <v>2</v>
      </c>
      <c r="K60" s="120">
        <v>0</v>
      </c>
      <c r="L60" s="120">
        <v>2</v>
      </c>
      <c r="M60" s="120">
        <v>4</v>
      </c>
      <c r="N60" s="120">
        <v>2</v>
      </c>
      <c r="O60" s="120"/>
      <c r="P60" s="120">
        <v>1</v>
      </c>
      <c r="Q60" s="121">
        <v>11</v>
      </c>
      <c r="R60" s="121">
        <v>0</v>
      </c>
      <c r="S60" s="120">
        <v>69</v>
      </c>
      <c r="T60" s="141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 s="142"/>
      <c r="AL60" s="142"/>
    </row>
    <row r="61" spans="1:38" ht="15" customHeight="1">
      <c r="A61" s="113" t="s">
        <v>85</v>
      </c>
      <c r="B61" s="120">
        <v>53</v>
      </c>
      <c r="C61" s="120"/>
      <c r="D61" s="120">
        <v>108</v>
      </c>
      <c r="E61" s="120">
        <v>97</v>
      </c>
      <c r="F61" s="120">
        <v>128</v>
      </c>
      <c r="G61" s="120">
        <v>21</v>
      </c>
      <c r="H61" s="120">
        <v>65</v>
      </c>
      <c r="I61" s="121">
        <v>472</v>
      </c>
      <c r="J61" s="120">
        <v>52</v>
      </c>
      <c r="K61" s="120">
        <v>9</v>
      </c>
      <c r="L61" s="120">
        <v>57</v>
      </c>
      <c r="M61" s="120">
        <v>91</v>
      </c>
      <c r="N61" s="120">
        <v>23</v>
      </c>
      <c r="O61" s="120"/>
      <c r="P61" s="120">
        <v>26</v>
      </c>
      <c r="Q61" s="121">
        <v>258</v>
      </c>
      <c r="R61" s="121">
        <v>10</v>
      </c>
      <c r="S61" s="120">
        <v>740</v>
      </c>
      <c r="T61" s="14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 s="142"/>
      <c r="AL61" s="142"/>
    </row>
    <row r="62" spans="1:38" ht="15" customHeight="1">
      <c r="A62" s="117" t="s">
        <v>86</v>
      </c>
      <c r="B62" s="122">
        <v>18</v>
      </c>
      <c r="C62" s="122"/>
      <c r="D62" s="122">
        <v>63</v>
      </c>
      <c r="E62" s="122">
        <v>31</v>
      </c>
      <c r="F62" s="122">
        <v>63</v>
      </c>
      <c r="G62" s="122">
        <v>15</v>
      </c>
      <c r="H62" s="122">
        <v>28</v>
      </c>
      <c r="I62" s="123">
        <v>218</v>
      </c>
      <c r="J62" s="122">
        <v>26</v>
      </c>
      <c r="K62" s="122">
        <v>19</v>
      </c>
      <c r="L62" s="122">
        <v>60</v>
      </c>
      <c r="M62" s="122">
        <v>55</v>
      </c>
      <c r="N62" s="122">
        <v>26</v>
      </c>
      <c r="O62" s="122"/>
      <c r="P62" s="122">
        <v>23</v>
      </c>
      <c r="Q62" s="123">
        <v>209</v>
      </c>
      <c r="R62" s="123">
        <v>9</v>
      </c>
      <c r="S62" s="122">
        <v>436</v>
      </c>
      <c r="T62" s="141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 s="142"/>
      <c r="AL62" s="142"/>
    </row>
    <row r="63" spans="1:38" ht="15" customHeight="1">
      <c r="A63" s="113" t="s">
        <v>87</v>
      </c>
      <c r="B63" s="120">
        <v>29</v>
      </c>
      <c r="C63" s="120"/>
      <c r="D63" s="120">
        <v>45</v>
      </c>
      <c r="E63" s="120">
        <v>47</v>
      </c>
      <c r="F63" s="120">
        <v>69</v>
      </c>
      <c r="G63" s="120">
        <v>12</v>
      </c>
      <c r="H63" s="120">
        <v>39</v>
      </c>
      <c r="I63" s="121">
        <v>241</v>
      </c>
      <c r="J63" s="120">
        <v>16</v>
      </c>
      <c r="K63" s="120">
        <v>0</v>
      </c>
      <c r="L63" s="120">
        <v>24</v>
      </c>
      <c r="M63" s="120">
        <v>37</v>
      </c>
      <c r="N63" s="120">
        <v>7</v>
      </c>
      <c r="O63" s="120"/>
      <c r="P63" s="120">
        <v>7</v>
      </c>
      <c r="Q63" s="121">
        <v>91</v>
      </c>
      <c r="R63" s="121">
        <v>0</v>
      </c>
      <c r="S63" s="120">
        <v>332</v>
      </c>
      <c r="T63" s="14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 s="142"/>
      <c r="AL63" s="142"/>
    </row>
    <row r="64" spans="1:38" ht="15" customHeight="1">
      <c r="A64" s="113" t="s">
        <v>88</v>
      </c>
      <c r="B64" s="120">
        <v>12</v>
      </c>
      <c r="C64" s="120"/>
      <c r="D64" s="120">
        <v>101</v>
      </c>
      <c r="E64" s="120">
        <v>78</v>
      </c>
      <c r="F64" s="120">
        <v>79</v>
      </c>
      <c r="G64" s="120">
        <v>29</v>
      </c>
      <c r="H64" s="120">
        <v>60</v>
      </c>
      <c r="I64" s="121">
        <v>359</v>
      </c>
      <c r="J64" s="120">
        <v>19</v>
      </c>
      <c r="K64" s="120">
        <v>14</v>
      </c>
      <c r="L64" s="120">
        <v>66</v>
      </c>
      <c r="M64" s="120">
        <v>45</v>
      </c>
      <c r="N64" s="120">
        <v>12</v>
      </c>
      <c r="O64" s="120"/>
      <c r="P64" s="120">
        <v>25</v>
      </c>
      <c r="Q64" s="121">
        <v>181</v>
      </c>
      <c r="R64" s="121">
        <v>3</v>
      </c>
      <c r="S64" s="120">
        <v>543</v>
      </c>
      <c r="T64" s="141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 s="142"/>
      <c r="AL64" s="142"/>
    </row>
    <row r="65" spans="1:38" ht="15" customHeight="1" thickBot="1">
      <c r="A65" s="113" t="s">
        <v>89</v>
      </c>
      <c r="B65" s="120">
        <v>18</v>
      </c>
      <c r="C65" s="120"/>
      <c r="D65" s="120">
        <v>26</v>
      </c>
      <c r="E65" s="120">
        <v>8</v>
      </c>
      <c r="F65" s="120">
        <v>15</v>
      </c>
      <c r="G65" s="120">
        <v>0</v>
      </c>
      <c r="H65" s="120">
        <v>5</v>
      </c>
      <c r="I65" s="121">
        <v>72</v>
      </c>
      <c r="J65" s="120">
        <v>3</v>
      </c>
      <c r="K65" s="120">
        <v>0</v>
      </c>
      <c r="L65" s="120">
        <v>4</v>
      </c>
      <c r="M65" s="120">
        <v>2</v>
      </c>
      <c r="N65" s="120">
        <v>4</v>
      </c>
      <c r="O65" s="120"/>
      <c r="P65" s="120">
        <v>2</v>
      </c>
      <c r="Q65" s="121">
        <v>15</v>
      </c>
      <c r="R65" s="121">
        <v>0</v>
      </c>
      <c r="S65" s="120">
        <v>87</v>
      </c>
      <c r="T65" s="14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142"/>
      <c r="AL65" s="142"/>
    </row>
    <row r="66" spans="1:38" ht="21" customHeight="1" thickTop="1">
      <c r="A66" s="124" t="s">
        <v>90</v>
      </c>
      <c r="B66" s="125">
        <v>1994</v>
      </c>
      <c r="C66" s="125"/>
      <c r="D66" s="125">
        <v>4152</v>
      </c>
      <c r="E66" s="125">
        <v>3258</v>
      </c>
      <c r="F66" s="125">
        <v>3873</v>
      </c>
      <c r="G66" s="125">
        <v>874</v>
      </c>
      <c r="H66" s="125">
        <v>3485</v>
      </c>
      <c r="I66" s="126">
        <v>17636</v>
      </c>
      <c r="J66" s="125">
        <v>2101</v>
      </c>
      <c r="K66" s="125">
        <v>1061</v>
      </c>
      <c r="L66" s="125">
        <v>4605</v>
      </c>
      <c r="M66" s="125">
        <v>2972</v>
      </c>
      <c r="N66" s="125">
        <v>1114</v>
      </c>
      <c r="O66" s="125"/>
      <c r="P66" s="125">
        <v>3249</v>
      </c>
      <c r="Q66" s="126">
        <v>15102</v>
      </c>
      <c r="R66" s="126">
        <v>156</v>
      </c>
      <c r="S66" s="125">
        <v>32894</v>
      </c>
      <c r="T66" s="14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142"/>
      <c r="AL66" s="143"/>
    </row>
    <row r="67" spans="1:38" ht="15" customHeight="1">
      <c r="A67" s="117" t="s">
        <v>91</v>
      </c>
      <c r="B67" s="122">
        <v>26</v>
      </c>
      <c r="C67" s="122"/>
      <c r="D67" s="122">
        <v>34</v>
      </c>
      <c r="E67" s="122">
        <v>74</v>
      </c>
      <c r="F67" s="122">
        <v>10</v>
      </c>
      <c r="G67" s="122">
        <v>37</v>
      </c>
      <c r="H67" s="122">
        <v>29</v>
      </c>
      <c r="I67" s="123">
        <v>210</v>
      </c>
      <c r="J67" s="122">
        <v>18</v>
      </c>
      <c r="K67" s="122">
        <v>12</v>
      </c>
      <c r="L67" s="122">
        <v>41</v>
      </c>
      <c r="M67" s="122">
        <v>30</v>
      </c>
      <c r="N67" s="122">
        <v>24</v>
      </c>
      <c r="O67" s="122"/>
      <c r="P67" s="122">
        <v>9</v>
      </c>
      <c r="Q67" s="123">
        <v>134</v>
      </c>
      <c r="R67" s="123">
        <v>0</v>
      </c>
      <c r="S67" s="122">
        <v>344</v>
      </c>
      <c r="T67" s="14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 s="142"/>
      <c r="AL67" s="142"/>
    </row>
    <row r="68" spans="1:38" ht="21" customHeight="1">
      <c r="A68" s="127" t="s">
        <v>92</v>
      </c>
      <c r="B68" s="122">
        <v>2020</v>
      </c>
      <c r="C68" s="122"/>
      <c r="D68" s="122">
        <v>4186</v>
      </c>
      <c r="E68" s="122">
        <v>3332</v>
      </c>
      <c r="F68" s="122">
        <v>3883</v>
      </c>
      <c r="G68" s="122">
        <v>911</v>
      </c>
      <c r="H68" s="122">
        <v>3514</v>
      </c>
      <c r="I68" s="123">
        <v>17846</v>
      </c>
      <c r="J68" s="122">
        <v>2119</v>
      </c>
      <c r="K68" s="122">
        <v>1073</v>
      </c>
      <c r="L68" s="122">
        <v>4646</v>
      </c>
      <c r="M68" s="122">
        <v>3002</v>
      </c>
      <c r="N68" s="122">
        <v>1138</v>
      </c>
      <c r="O68" s="122"/>
      <c r="P68" s="122">
        <v>3258</v>
      </c>
      <c r="Q68" s="123">
        <v>15236</v>
      </c>
      <c r="R68" s="123">
        <v>156</v>
      </c>
      <c r="S68" s="122">
        <v>33238</v>
      </c>
      <c r="T68" s="14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 s="142"/>
      <c r="AL68" s="143"/>
    </row>
    <row r="69" spans="1:38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BC87-F5B8-4F94-A896-68101BBB2E05}">
  <dimension ref="A1:A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46" width="9.625" style="139"/>
    <col min="47" max="16384" width="9.625" style="99"/>
  </cols>
  <sheetData>
    <row r="1" spans="1:38">
      <c r="A1" s="98"/>
    </row>
    <row r="7" spans="1:38" ht="24.95" customHeight="1">
      <c r="A7" s="100" t="s">
        <v>136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137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</row>
    <row r="15" spans="1:38" ht="15" customHeight="1">
      <c r="A15" s="113" t="s">
        <v>39</v>
      </c>
      <c r="B15" s="120">
        <v>43</v>
      </c>
      <c r="C15" s="120"/>
      <c r="D15" s="120">
        <v>101</v>
      </c>
      <c r="E15" s="120">
        <v>115</v>
      </c>
      <c r="F15" s="120">
        <v>133</v>
      </c>
      <c r="G15" s="120">
        <v>46</v>
      </c>
      <c r="H15" s="120">
        <v>71</v>
      </c>
      <c r="I15" s="121">
        <v>509</v>
      </c>
      <c r="J15" s="120">
        <v>50</v>
      </c>
      <c r="K15" s="120">
        <v>71</v>
      </c>
      <c r="L15" s="120">
        <v>45</v>
      </c>
      <c r="M15" s="120">
        <v>103</v>
      </c>
      <c r="N15" s="120"/>
      <c r="O15" s="120">
        <v>42</v>
      </c>
      <c r="P15" s="120">
        <v>40</v>
      </c>
      <c r="Q15" s="121">
        <v>351</v>
      </c>
      <c r="R15" s="121">
        <v>5</v>
      </c>
      <c r="S15" s="120">
        <v>865</v>
      </c>
      <c r="T15" s="141"/>
      <c r="U15" s="142"/>
      <c r="V15" s="140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0"/>
      <c r="AI15" s="142"/>
      <c r="AJ15" s="142"/>
      <c r="AK15" s="142"/>
      <c r="AL15" s="142"/>
    </row>
    <row r="16" spans="1:38" ht="15" customHeight="1">
      <c r="A16" s="113" t="s">
        <v>40</v>
      </c>
      <c r="B16" s="120">
        <v>21</v>
      </c>
      <c r="C16" s="120"/>
      <c r="D16" s="120">
        <v>5</v>
      </c>
      <c r="E16" s="120">
        <v>1</v>
      </c>
      <c r="F16" s="120">
        <v>9</v>
      </c>
      <c r="G16" s="120">
        <v>0</v>
      </c>
      <c r="H16" s="120">
        <v>3</v>
      </c>
      <c r="I16" s="121">
        <v>39</v>
      </c>
      <c r="J16" s="120">
        <v>2</v>
      </c>
      <c r="K16" s="120">
        <v>5</v>
      </c>
      <c r="L16" s="120">
        <v>1</v>
      </c>
      <c r="M16" s="120">
        <v>8</v>
      </c>
      <c r="N16" s="120"/>
      <c r="O16" s="120">
        <v>3</v>
      </c>
      <c r="P16" s="120">
        <v>1</v>
      </c>
      <c r="Q16" s="121">
        <v>20</v>
      </c>
      <c r="R16" s="121">
        <v>0</v>
      </c>
      <c r="S16" s="120">
        <v>59</v>
      </c>
      <c r="T16" s="141"/>
      <c r="U16" s="142"/>
      <c r="V16" s="140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0"/>
      <c r="AI16" s="142"/>
      <c r="AJ16" s="142"/>
      <c r="AK16" s="142"/>
      <c r="AL16" s="142"/>
    </row>
    <row r="17" spans="1:38" ht="15" customHeight="1">
      <c r="A17" s="113" t="s">
        <v>41</v>
      </c>
      <c r="B17" s="120">
        <v>104</v>
      </c>
      <c r="C17" s="120"/>
      <c r="D17" s="120">
        <v>49</v>
      </c>
      <c r="E17" s="120">
        <v>55</v>
      </c>
      <c r="F17" s="120">
        <v>75</v>
      </c>
      <c r="G17" s="120">
        <v>12</v>
      </c>
      <c r="H17" s="120">
        <v>68</v>
      </c>
      <c r="I17" s="121">
        <v>363</v>
      </c>
      <c r="J17" s="120">
        <v>47</v>
      </c>
      <c r="K17" s="120">
        <v>31</v>
      </c>
      <c r="L17" s="120">
        <v>152</v>
      </c>
      <c r="M17" s="120">
        <v>96</v>
      </c>
      <c r="N17" s="120"/>
      <c r="O17" s="120">
        <v>53</v>
      </c>
      <c r="P17" s="120">
        <v>64</v>
      </c>
      <c r="Q17" s="121">
        <v>443</v>
      </c>
      <c r="R17" s="121">
        <v>15</v>
      </c>
      <c r="S17" s="120">
        <v>821</v>
      </c>
      <c r="T17" s="141"/>
      <c r="U17" s="142"/>
      <c r="V17" s="140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0"/>
      <c r="AI17" s="142"/>
      <c r="AJ17" s="142"/>
      <c r="AK17" s="142"/>
      <c r="AL17" s="142"/>
    </row>
    <row r="18" spans="1:38" ht="15" customHeight="1">
      <c r="A18" s="117" t="s">
        <v>42</v>
      </c>
      <c r="B18" s="122">
        <v>30</v>
      </c>
      <c r="C18" s="122"/>
      <c r="D18" s="122">
        <v>112</v>
      </c>
      <c r="E18" s="122">
        <v>95</v>
      </c>
      <c r="F18" s="122">
        <v>114</v>
      </c>
      <c r="G18" s="122">
        <v>3</v>
      </c>
      <c r="H18" s="122">
        <v>62</v>
      </c>
      <c r="I18" s="123">
        <v>416</v>
      </c>
      <c r="J18" s="122">
        <v>24</v>
      </c>
      <c r="K18" s="122">
        <v>9</v>
      </c>
      <c r="L18" s="122">
        <v>45</v>
      </c>
      <c r="M18" s="122">
        <v>20</v>
      </c>
      <c r="N18" s="122"/>
      <c r="O18" s="122">
        <v>2</v>
      </c>
      <c r="P18" s="122">
        <v>25</v>
      </c>
      <c r="Q18" s="123">
        <v>125</v>
      </c>
      <c r="R18" s="123">
        <v>19</v>
      </c>
      <c r="S18" s="122">
        <v>560</v>
      </c>
      <c r="T18" s="141"/>
      <c r="U18" s="142"/>
      <c r="V18" s="140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0"/>
      <c r="AI18" s="142"/>
      <c r="AJ18" s="142"/>
      <c r="AK18" s="142"/>
      <c r="AL18" s="142"/>
    </row>
    <row r="19" spans="1:38" ht="15" customHeight="1">
      <c r="A19" s="113" t="s">
        <v>43</v>
      </c>
      <c r="B19" s="120">
        <v>141</v>
      </c>
      <c r="C19" s="120"/>
      <c r="D19" s="120">
        <v>517</v>
      </c>
      <c r="E19" s="120">
        <v>163</v>
      </c>
      <c r="F19" s="120">
        <v>252</v>
      </c>
      <c r="G19" s="120">
        <v>42</v>
      </c>
      <c r="H19" s="120">
        <v>84</v>
      </c>
      <c r="I19" s="121">
        <v>1199</v>
      </c>
      <c r="J19" s="120">
        <v>237</v>
      </c>
      <c r="K19" s="120">
        <v>267</v>
      </c>
      <c r="L19" s="120">
        <v>498</v>
      </c>
      <c r="M19" s="120">
        <v>474</v>
      </c>
      <c r="N19" s="120"/>
      <c r="O19" s="120">
        <v>153</v>
      </c>
      <c r="P19" s="120">
        <v>137</v>
      </c>
      <c r="Q19" s="121">
        <v>1766</v>
      </c>
      <c r="R19" s="121">
        <v>1</v>
      </c>
      <c r="S19" s="120">
        <v>2966</v>
      </c>
      <c r="T19" s="141"/>
      <c r="U19" s="142"/>
      <c r="V19" s="140"/>
      <c r="W19" s="142"/>
      <c r="X19" s="142"/>
      <c r="Y19" s="142"/>
      <c r="Z19" s="142"/>
      <c r="AA19" s="142"/>
      <c r="AB19" s="143"/>
      <c r="AC19" s="142"/>
      <c r="AD19" s="142"/>
      <c r="AE19" s="142"/>
      <c r="AF19" s="142"/>
      <c r="AG19" s="142"/>
      <c r="AH19" s="140"/>
      <c r="AI19" s="142"/>
      <c r="AJ19" s="143"/>
      <c r="AK19" s="142"/>
      <c r="AL19" s="143"/>
    </row>
    <row r="20" spans="1:38" ht="15" customHeight="1">
      <c r="A20" s="113" t="s">
        <v>44</v>
      </c>
      <c r="B20" s="120">
        <v>46</v>
      </c>
      <c r="C20" s="120"/>
      <c r="D20" s="120">
        <v>63</v>
      </c>
      <c r="E20" s="120">
        <v>41</v>
      </c>
      <c r="F20" s="120">
        <v>40</v>
      </c>
      <c r="G20" s="120">
        <v>18</v>
      </c>
      <c r="H20" s="120">
        <v>25</v>
      </c>
      <c r="I20" s="121">
        <v>233</v>
      </c>
      <c r="J20" s="120">
        <v>20</v>
      </c>
      <c r="K20" s="120">
        <v>20</v>
      </c>
      <c r="L20" s="120">
        <v>111</v>
      </c>
      <c r="M20" s="120">
        <v>50</v>
      </c>
      <c r="N20" s="120"/>
      <c r="O20" s="120">
        <v>23</v>
      </c>
      <c r="P20" s="120">
        <v>17</v>
      </c>
      <c r="Q20" s="121">
        <v>241</v>
      </c>
      <c r="R20" s="121">
        <v>0</v>
      </c>
      <c r="S20" s="120">
        <v>474</v>
      </c>
      <c r="T20" s="141"/>
      <c r="U20" s="142"/>
      <c r="V20" s="140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0"/>
      <c r="AI20" s="142"/>
      <c r="AJ20" s="142"/>
      <c r="AK20" s="142"/>
      <c r="AL20" s="142"/>
    </row>
    <row r="21" spans="1:38" ht="15" customHeight="1">
      <c r="A21" s="113" t="s">
        <v>45</v>
      </c>
      <c r="B21" s="120">
        <v>15</v>
      </c>
      <c r="C21" s="120"/>
      <c r="D21" s="120">
        <v>10</v>
      </c>
      <c r="E21" s="120">
        <v>7</v>
      </c>
      <c r="F21" s="120">
        <v>12</v>
      </c>
      <c r="G21" s="120">
        <v>0</v>
      </c>
      <c r="H21" s="120">
        <v>33</v>
      </c>
      <c r="I21" s="121">
        <v>77</v>
      </c>
      <c r="J21" s="120">
        <v>42</v>
      </c>
      <c r="K21" s="120">
        <v>18</v>
      </c>
      <c r="L21" s="120">
        <v>40</v>
      </c>
      <c r="M21" s="120">
        <v>39</v>
      </c>
      <c r="N21" s="120"/>
      <c r="O21" s="120">
        <v>13</v>
      </c>
      <c r="P21" s="120">
        <v>34</v>
      </c>
      <c r="Q21" s="121">
        <v>186</v>
      </c>
      <c r="R21" s="121">
        <v>1</v>
      </c>
      <c r="S21" s="120">
        <v>264</v>
      </c>
      <c r="T21" s="141"/>
      <c r="U21" s="142"/>
      <c r="V21" s="140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0"/>
      <c r="AI21" s="142"/>
      <c r="AJ21" s="142"/>
      <c r="AK21" s="142"/>
      <c r="AL21" s="142"/>
    </row>
    <row r="22" spans="1:38" ht="15" customHeight="1">
      <c r="A22" s="117" t="s">
        <v>46</v>
      </c>
      <c r="B22" s="122">
        <v>0</v>
      </c>
      <c r="C22" s="122"/>
      <c r="D22" s="122">
        <v>15</v>
      </c>
      <c r="E22" s="122">
        <v>2</v>
      </c>
      <c r="F22" s="122">
        <v>12</v>
      </c>
      <c r="G22" s="122">
        <v>6</v>
      </c>
      <c r="H22" s="122">
        <v>21</v>
      </c>
      <c r="I22" s="123">
        <v>56</v>
      </c>
      <c r="J22" s="122">
        <v>9</v>
      </c>
      <c r="K22" s="122">
        <v>0</v>
      </c>
      <c r="L22" s="122">
        <v>26</v>
      </c>
      <c r="M22" s="122">
        <v>10</v>
      </c>
      <c r="N22" s="122"/>
      <c r="O22" s="122">
        <v>5</v>
      </c>
      <c r="P22" s="122">
        <v>7</v>
      </c>
      <c r="Q22" s="123">
        <v>57</v>
      </c>
      <c r="R22" s="123">
        <v>1</v>
      </c>
      <c r="S22" s="122">
        <v>114</v>
      </c>
      <c r="T22" s="141"/>
      <c r="U22" s="142"/>
      <c r="V22" s="140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0"/>
      <c r="AI22" s="142"/>
      <c r="AJ22" s="142"/>
      <c r="AK22" s="142"/>
      <c r="AL22" s="142"/>
    </row>
    <row r="23" spans="1:38" ht="15" customHeight="1">
      <c r="A23" s="113" t="s">
        <v>47</v>
      </c>
      <c r="B23" s="120">
        <v>0</v>
      </c>
      <c r="C23" s="120"/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1</v>
      </c>
      <c r="K23" s="120">
        <v>0</v>
      </c>
      <c r="L23" s="120">
        <v>0</v>
      </c>
      <c r="M23" s="120">
        <v>0</v>
      </c>
      <c r="N23" s="120"/>
      <c r="O23" s="120">
        <v>0</v>
      </c>
      <c r="P23" s="120">
        <v>14</v>
      </c>
      <c r="Q23" s="121">
        <v>15</v>
      </c>
      <c r="R23" s="121">
        <v>0</v>
      </c>
      <c r="S23" s="120">
        <v>15</v>
      </c>
      <c r="T23" s="141"/>
      <c r="U23" s="142"/>
      <c r="V23" s="140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0"/>
      <c r="AI23" s="142"/>
      <c r="AJ23" s="142"/>
      <c r="AK23" s="142"/>
      <c r="AL23" s="142"/>
    </row>
    <row r="24" spans="1:38" ht="15" customHeight="1">
      <c r="A24" s="113" t="s">
        <v>48</v>
      </c>
      <c r="B24" s="120">
        <v>29</v>
      </c>
      <c r="C24" s="120"/>
      <c r="D24" s="120">
        <v>170</v>
      </c>
      <c r="E24" s="120">
        <v>106</v>
      </c>
      <c r="F24" s="120">
        <v>6</v>
      </c>
      <c r="G24" s="120">
        <v>1</v>
      </c>
      <c r="H24" s="120">
        <v>561</v>
      </c>
      <c r="I24" s="121">
        <v>873</v>
      </c>
      <c r="J24" s="120">
        <v>275</v>
      </c>
      <c r="K24" s="120">
        <v>50</v>
      </c>
      <c r="L24" s="120">
        <v>642</v>
      </c>
      <c r="M24" s="120">
        <v>185</v>
      </c>
      <c r="N24" s="120"/>
      <c r="O24" s="120">
        <v>26</v>
      </c>
      <c r="P24" s="120">
        <v>377</v>
      </c>
      <c r="Q24" s="121">
        <v>1555</v>
      </c>
      <c r="R24" s="121">
        <v>3</v>
      </c>
      <c r="S24" s="120">
        <v>2431</v>
      </c>
      <c r="T24" s="141"/>
      <c r="U24" s="142"/>
      <c r="V24" s="140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0"/>
      <c r="AI24" s="142"/>
      <c r="AJ24" s="143"/>
      <c r="AK24" s="142"/>
      <c r="AL24" s="143"/>
    </row>
    <row r="25" spans="1:38" ht="15" customHeight="1">
      <c r="A25" s="113" t="s">
        <v>49</v>
      </c>
      <c r="B25" s="120">
        <v>65</v>
      </c>
      <c r="C25" s="120"/>
      <c r="D25" s="120">
        <v>108</v>
      </c>
      <c r="E25" s="120">
        <v>129</v>
      </c>
      <c r="F25" s="120">
        <v>134</v>
      </c>
      <c r="G25" s="120">
        <v>46</v>
      </c>
      <c r="H25" s="120">
        <v>107</v>
      </c>
      <c r="I25" s="121">
        <v>589</v>
      </c>
      <c r="J25" s="120">
        <v>96</v>
      </c>
      <c r="K25" s="120">
        <v>14</v>
      </c>
      <c r="L25" s="120">
        <v>151</v>
      </c>
      <c r="M25" s="120">
        <v>181</v>
      </c>
      <c r="N25" s="120"/>
      <c r="O25" s="120">
        <v>69</v>
      </c>
      <c r="P25" s="120">
        <v>92</v>
      </c>
      <c r="Q25" s="121">
        <v>603</v>
      </c>
      <c r="R25" s="121">
        <v>0</v>
      </c>
      <c r="S25" s="120">
        <v>1192</v>
      </c>
      <c r="T25" s="141"/>
      <c r="U25" s="142"/>
      <c r="V25" s="140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0"/>
      <c r="AI25" s="142"/>
      <c r="AJ25" s="142"/>
      <c r="AK25" s="142"/>
      <c r="AL25" s="143"/>
    </row>
    <row r="26" spans="1:38" ht="15" customHeight="1">
      <c r="A26" s="117" t="s">
        <v>50</v>
      </c>
      <c r="B26" s="122">
        <v>0</v>
      </c>
      <c r="C26" s="122"/>
      <c r="D26" s="122">
        <v>17</v>
      </c>
      <c r="E26" s="122">
        <v>24</v>
      </c>
      <c r="F26" s="122">
        <v>12</v>
      </c>
      <c r="G26" s="122">
        <v>1</v>
      </c>
      <c r="H26" s="122">
        <v>2</v>
      </c>
      <c r="I26" s="123">
        <v>56</v>
      </c>
      <c r="J26" s="122">
        <v>9</v>
      </c>
      <c r="K26" s="122">
        <v>2</v>
      </c>
      <c r="L26" s="122">
        <v>16</v>
      </c>
      <c r="M26" s="122">
        <v>12</v>
      </c>
      <c r="N26" s="122"/>
      <c r="O26" s="122">
        <v>19</v>
      </c>
      <c r="P26" s="122">
        <v>11</v>
      </c>
      <c r="Q26" s="123">
        <v>69</v>
      </c>
      <c r="R26" s="123">
        <v>0</v>
      </c>
      <c r="S26" s="122">
        <v>125</v>
      </c>
      <c r="T26" s="141"/>
      <c r="U26" s="142"/>
      <c r="V26" s="140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0"/>
      <c r="AI26" s="142"/>
      <c r="AJ26" s="142"/>
      <c r="AK26" s="142"/>
      <c r="AL26" s="142"/>
    </row>
    <row r="27" spans="1:38" ht="15" customHeight="1">
      <c r="A27" s="113" t="s">
        <v>51</v>
      </c>
      <c r="B27" s="120">
        <v>22</v>
      </c>
      <c r="C27" s="120"/>
      <c r="D27" s="120">
        <v>35</v>
      </c>
      <c r="E27" s="120">
        <v>16</v>
      </c>
      <c r="F27" s="120">
        <v>43</v>
      </c>
      <c r="G27" s="120">
        <v>10</v>
      </c>
      <c r="H27" s="120">
        <v>11</v>
      </c>
      <c r="I27" s="121">
        <v>137</v>
      </c>
      <c r="J27" s="120">
        <v>5</v>
      </c>
      <c r="K27" s="120">
        <v>3</v>
      </c>
      <c r="L27" s="120">
        <v>14</v>
      </c>
      <c r="M27" s="120">
        <v>6</v>
      </c>
      <c r="N27" s="120"/>
      <c r="O27" s="120">
        <v>2</v>
      </c>
      <c r="P27" s="120">
        <v>2</v>
      </c>
      <c r="Q27" s="121">
        <v>32</v>
      </c>
      <c r="R27" s="121">
        <v>15</v>
      </c>
      <c r="S27" s="120">
        <v>184</v>
      </c>
      <c r="T27" s="141"/>
      <c r="U27" s="142"/>
      <c r="V27" s="140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0"/>
      <c r="AI27" s="142"/>
      <c r="AJ27" s="142"/>
      <c r="AK27" s="142"/>
      <c r="AL27" s="142"/>
    </row>
    <row r="28" spans="1:38" ht="15" customHeight="1">
      <c r="A28" s="113" t="s">
        <v>52</v>
      </c>
      <c r="B28" s="120">
        <v>51</v>
      </c>
      <c r="C28" s="120"/>
      <c r="D28" s="120">
        <v>62</v>
      </c>
      <c r="E28" s="120">
        <v>75</v>
      </c>
      <c r="F28" s="120">
        <v>115</v>
      </c>
      <c r="G28" s="120">
        <v>10</v>
      </c>
      <c r="H28" s="120">
        <v>82</v>
      </c>
      <c r="I28" s="121">
        <v>395</v>
      </c>
      <c r="J28" s="120">
        <v>59</v>
      </c>
      <c r="K28" s="120">
        <v>19</v>
      </c>
      <c r="L28" s="120">
        <v>174</v>
      </c>
      <c r="M28" s="120">
        <v>133</v>
      </c>
      <c r="N28" s="120"/>
      <c r="O28" s="120">
        <v>83</v>
      </c>
      <c r="P28" s="120">
        <v>91</v>
      </c>
      <c r="Q28" s="121">
        <v>559</v>
      </c>
      <c r="R28" s="121">
        <v>2</v>
      </c>
      <c r="S28" s="120">
        <v>956</v>
      </c>
      <c r="T28" s="141"/>
      <c r="U28" s="142"/>
      <c r="V28" s="140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0"/>
      <c r="AI28" s="142"/>
      <c r="AJ28" s="142"/>
      <c r="AK28" s="142"/>
      <c r="AL28" s="142"/>
    </row>
    <row r="29" spans="1:38" ht="15" customHeight="1">
      <c r="A29" s="113" t="s">
        <v>53</v>
      </c>
      <c r="B29" s="120">
        <v>59</v>
      </c>
      <c r="C29" s="120"/>
      <c r="D29" s="120">
        <v>0</v>
      </c>
      <c r="E29" s="120">
        <v>106</v>
      </c>
      <c r="F29" s="120">
        <v>186</v>
      </c>
      <c r="G29" s="120">
        <v>0</v>
      </c>
      <c r="H29" s="120">
        <v>173</v>
      </c>
      <c r="I29" s="121">
        <v>524</v>
      </c>
      <c r="J29" s="120">
        <v>26</v>
      </c>
      <c r="K29" s="120">
        <v>0</v>
      </c>
      <c r="L29" s="120">
        <v>0</v>
      </c>
      <c r="M29" s="120">
        <v>27</v>
      </c>
      <c r="N29" s="120"/>
      <c r="O29" s="120">
        <v>32</v>
      </c>
      <c r="P29" s="120">
        <v>172</v>
      </c>
      <c r="Q29" s="121">
        <v>257</v>
      </c>
      <c r="R29" s="121">
        <v>0</v>
      </c>
      <c r="S29" s="120">
        <v>781</v>
      </c>
      <c r="T29" s="141"/>
      <c r="U29" s="142"/>
      <c r="V29" s="140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0"/>
      <c r="AI29" s="142"/>
      <c r="AJ29" s="142"/>
      <c r="AK29" s="142"/>
      <c r="AL29" s="142"/>
    </row>
    <row r="30" spans="1:38" ht="15" customHeight="1">
      <c r="A30" s="117" t="s">
        <v>54</v>
      </c>
      <c r="B30" s="122">
        <v>25</v>
      </c>
      <c r="C30" s="122"/>
      <c r="D30" s="122">
        <v>70</v>
      </c>
      <c r="E30" s="122">
        <v>47</v>
      </c>
      <c r="F30" s="122">
        <v>84</v>
      </c>
      <c r="G30" s="122">
        <v>2</v>
      </c>
      <c r="H30" s="122">
        <v>58</v>
      </c>
      <c r="I30" s="123">
        <v>286</v>
      </c>
      <c r="J30" s="122">
        <v>9</v>
      </c>
      <c r="K30" s="122">
        <v>1</v>
      </c>
      <c r="L30" s="122">
        <v>19</v>
      </c>
      <c r="M30" s="122">
        <v>6</v>
      </c>
      <c r="N30" s="122"/>
      <c r="O30" s="122">
        <v>0</v>
      </c>
      <c r="P30" s="122">
        <v>44</v>
      </c>
      <c r="Q30" s="123">
        <v>79</v>
      </c>
      <c r="R30" s="123">
        <v>0</v>
      </c>
      <c r="S30" s="122">
        <v>365</v>
      </c>
      <c r="T30" s="141"/>
      <c r="U30" s="142"/>
      <c r="V30" s="140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0"/>
      <c r="AI30" s="142"/>
      <c r="AJ30" s="142"/>
      <c r="AK30" s="142"/>
      <c r="AL30" s="142"/>
    </row>
    <row r="31" spans="1:38" ht="15" customHeight="1">
      <c r="A31" s="113" t="s">
        <v>55</v>
      </c>
      <c r="B31" s="120">
        <v>59</v>
      </c>
      <c r="C31" s="120"/>
      <c r="D31" s="120">
        <v>86</v>
      </c>
      <c r="E31" s="120">
        <v>61</v>
      </c>
      <c r="F31" s="120">
        <v>51</v>
      </c>
      <c r="G31" s="120">
        <v>7</v>
      </c>
      <c r="H31" s="120">
        <v>62</v>
      </c>
      <c r="I31" s="121">
        <v>326</v>
      </c>
      <c r="J31" s="120">
        <v>2</v>
      </c>
      <c r="K31" s="120">
        <v>0</v>
      </c>
      <c r="L31" s="120">
        <v>24</v>
      </c>
      <c r="M31" s="120">
        <v>27</v>
      </c>
      <c r="N31" s="120"/>
      <c r="O31" s="120">
        <v>9</v>
      </c>
      <c r="P31" s="120">
        <v>17</v>
      </c>
      <c r="Q31" s="121">
        <v>79</v>
      </c>
      <c r="R31" s="121">
        <v>0</v>
      </c>
      <c r="S31" s="120">
        <v>405</v>
      </c>
      <c r="T31" s="141"/>
      <c r="U31" s="142"/>
      <c r="V31" s="140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0"/>
      <c r="AI31" s="142"/>
      <c r="AJ31" s="142"/>
      <c r="AK31" s="142"/>
      <c r="AL31" s="142"/>
    </row>
    <row r="32" spans="1:38" ht="15" customHeight="1">
      <c r="A32" s="113" t="s">
        <v>56</v>
      </c>
      <c r="B32" s="120">
        <v>47</v>
      </c>
      <c r="C32" s="120"/>
      <c r="D32" s="120">
        <v>114</v>
      </c>
      <c r="E32" s="120">
        <v>72</v>
      </c>
      <c r="F32" s="120">
        <v>171</v>
      </c>
      <c r="G32" s="120">
        <v>83</v>
      </c>
      <c r="H32" s="120">
        <v>95</v>
      </c>
      <c r="I32" s="121">
        <v>582</v>
      </c>
      <c r="J32" s="120">
        <v>24</v>
      </c>
      <c r="K32" s="120">
        <v>4</v>
      </c>
      <c r="L32" s="120">
        <v>58</v>
      </c>
      <c r="M32" s="120">
        <v>26</v>
      </c>
      <c r="N32" s="120"/>
      <c r="O32" s="120">
        <v>12</v>
      </c>
      <c r="P32" s="120">
        <v>40</v>
      </c>
      <c r="Q32" s="121">
        <v>164</v>
      </c>
      <c r="R32" s="121">
        <v>0</v>
      </c>
      <c r="S32" s="120">
        <v>746</v>
      </c>
      <c r="T32" s="141"/>
      <c r="U32" s="142"/>
      <c r="V32" s="140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0"/>
      <c r="AI32" s="142"/>
      <c r="AJ32" s="142"/>
      <c r="AK32" s="142"/>
      <c r="AL32" s="142"/>
    </row>
    <row r="33" spans="1:38" ht="15" customHeight="1">
      <c r="A33" s="113" t="s">
        <v>57</v>
      </c>
      <c r="B33" s="120">
        <v>38</v>
      </c>
      <c r="C33" s="120"/>
      <c r="D33" s="120">
        <v>35</v>
      </c>
      <c r="E33" s="120">
        <v>51</v>
      </c>
      <c r="F33" s="120">
        <v>108</v>
      </c>
      <c r="G33" s="120">
        <v>51</v>
      </c>
      <c r="H33" s="120">
        <v>60</v>
      </c>
      <c r="I33" s="121">
        <v>343</v>
      </c>
      <c r="J33" s="120">
        <v>69</v>
      </c>
      <c r="K33" s="120">
        <v>2</v>
      </c>
      <c r="L33" s="120">
        <v>112</v>
      </c>
      <c r="M33" s="120">
        <v>109</v>
      </c>
      <c r="N33" s="120"/>
      <c r="O33" s="120">
        <v>66</v>
      </c>
      <c r="P33" s="120">
        <v>20</v>
      </c>
      <c r="Q33" s="121">
        <v>378</v>
      </c>
      <c r="R33" s="121">
        <v>2</v>
      </c>
      <c r="S33" s="120">
        <v>723</v>
      </c>
      <c r="T33" s="141"/>
      <c r="U33" s="142"/>
      <c r="V33" s="140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0"/>
      <c r="AI33" s="142"/>
      <c r="AJ33" s="142"/>
      <c r="AK33" s="142"/>
      <c r="AL33" s="142"/>
    </row>
    <row r="34" spans="1:38" ht="15" customHeight="1">
      <c r="A34" s="117" t="s">
        <v>58</v>
      </c>
      <c r="B34" s="122">
        <v>3</v>
      </c>
      <c r="C34" s="122"/>
      <c r="D34" s="122">
        <v>25</v>
      </c>
      <c r="E34" s="122">
        <v>57</v>
      </c>
      <c r="F34" s="122">
        <v>0</v>
      </c>
      <c r="G34" s="122">
        <v>0</v>
      </c>
      <c r="H34" s="122">
        <v>79</v>
      </c>
      <c r="I34" s="123">
        <v>164</v>
      </c>
      <c r="J34" s="122">
        <v>0</v>
      </c>
      <c r="K34" s="122">
        <v>0</v>
      </c>
      <c r="L34" s="122">
        <v>0</v>
      </c>
      <c r="M34" s="122">
        <v>0</v>
      </c>
      <c r="N34" s="122"/>
      <c r="O34" s="122">
        <v>0</v>
      </c>
      <c r="P34" s="122">
        <v>0</v>
      </c>
      <c r="Q34" s="123">
        <v>0</v>
      </c>
      <c r="R34" s="123">
        <v>0</v>
      </c>
      <c r="S34" s="122">
        <v>164</v>
      </c>
      <c r="T34" s="141"/>
      <c r="U34" s="142"/>
      <c r="V34" s="140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0"/>
      <c r="AI34" s="142"/>
      <c r="AJ34" s="142"/>
      <c r="AK34" s="142"/>
      <c r="AL34" s="142"/>
    </row>
    <row r="35" spans="1:38" ht="15" customHeight="1">
      <c r="A35" s="113" t="s">
        <v>59</v>
      </c>
      <c r="B35" s="120">
        <v>1</v>
      </c>
      <c r="C35" s="120"/>
      <c r="D35" s="120">
        <v>36</v>
      </c>
      <c r="E35" s="120">
        <v>52</v>
      </c>
      <c r="F35" s="120">
        <v>33</v>
      </c>
      <c r="G35" s="120">
        <v>27</v>
      </c>
      <c r="H35" s="120">
        <v>31</v>
      </c>
      <c r="I35" s="121">
        <v>180</v>
      </c>
      <c r="J35" s="120">
        <v>65</v>
      </c>
      <c r="K35" s="120">
        <v>33</v>
      </c>
      <c r="L35" s="120">
        <v>102</v>
      </c>
      <c r="M35" s="120">
        <v>61</v>
      </c>
      <c r="N35" s="120"/>
      <c r="O35" s="120">
        <v>38</v>
      </c>
      <c r="P35" s="120">
        <v>26</v>
      </c>
      <c r="Q35" s="121">
        <v>325</v>
      </c>
      <c r="R35" s="121">
        <v>6</v>
      </c>
      <c r="S35" s="120">
        <v>511</v>
      </c>
      <c r="T35" s="141"/>
      <c r="U35" s="142"/>
      <c r="V35" s="140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0"/>
      <c r="AI35" s="142"/>
      <c r="AJ35" s="142"/>
      <c r="AK35" s="142"/>
      <c r="AL35" s="142"/>
    </row>
    <row r="36" spans="1:38" ht="15" customHeight="1">
      <c r="A36" s="113" t="s">
        <v>60</v>
      </c>
      <c r="B36" s="120">
        <v>2</v>
      </c>
      <c r="C36" s="120"/>
      <c r="D36" s="120">
        <v>14</v>
      </c>
      <c r="E36" s="120">
        <v>9</v>
      </c>
      <c r="F36" s="120">
        <v>2</v>
      </c>
      <c r="G36" s="120">
        <v>1</v>
      </c>
      <c r="H36" s="120">
        <v>11</v>
      </c>
      <c r="I36" s="121">
        <v>39</v>
      </c>
      <c r="J36" s="120">
        <v>31</v>
      </c>
      <c r="K36" s="120">
        <v>58</v>
      </c>
      <c r="L36" s="120">
        <v>52</v>
      </c>
      <c r="M36" s="120">
        <v>21</v>
      </c>
      <c r="N36" s="120"/>
      <c r="O36" s="120">
        <v>1</v>
      </c>
      <c r="P36" s="120">
        <v>154</v>
      </c>
      <c r="Q36" s="121">
        <v>317</v>
      </c>
      <c r="R36" s="121">
        <v>27</v>
      </c>
      <c r="S36" s="120">
        <v>383</v>
      </c>
      <c r="T36" s="141"/>
      <c r="U36" s="142"/>
      <c r="V36" s="140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0"/>
      <c r="AI36" s="142"/>
      <c r="AJ36" s="142"/>
      <c r="AK36" s="142"/>
      <c r="AL36" s="142"/>
    </row>
    <row r="37" spans="1:38" ht="15" customHeight="1">
      <c r="A37" s="113" t="s">
        <v>61</v>
      </c>
      <c r="B37" s="120">
        <v>14</v>
      </c>
      <c r="C37" s="120"/>
      <c r="D37" s="120">
        <v>65</v>
      </c>
      <c r="E37" s="120">
        <v>86</v>
      </c>
      <c r="F37" s="120">
        <v>138</v>
      </c>
      <c r="G37" s="120">
        <v>19</v>
      </c>
      <c r="H37" s="120">
        <v>100</v>
      </c>
      <c r="I37" s="121">
        <v>422</v>
      </c>
      <c r="J37" s="120">
        <v>79</v>
      </c>
      <c r="K37" s="120">
        <v>21</v>
      </c>
      <c r="L37" s="120">
        <v>163</v>
      </c>
      <c r="M37" s="120">
        <v>162</v>
      </c>
      <c r="N37" s="120"/>
      <c r="O37" s="120">
        <v>43</v>
      </c>
      <c r="P37" s="120">
        <v>42</v>
      </c>
      <c r="Q37" s="121">
        <v>510</v>
      </c>
      <c r="R37" s="121">
        <v>8</v>
      </c>
      <c r="S37" s="120">
        <v>940</v>
      </c>
      <c r="T37" s="141"/>
      <c r="U37" s="142"/>
      <c r="V37" s="140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0"/>
      <c r="AI37" s="142"/>
      <c r="AJ37" s="142"/>
      <c r="AK37" s="142"/>
      <c r="AL37" s="142"/>
    </row>
    <row r="38" spans="1:38" ht="15" customHeight="1">
      <c r="A38" s="117" t="s">
        <v>62</v>
      </c>
      <c r="B38" s="122">
        <v>14</v>
      </c>
      <c r="C38" s="122"/>
      <c r="D38" s="122">
        <v>68</v>
      </c>
      <c r="E38" s="122">
        <v>57</v>
      </c>
      <c r="F38" s="122">
        <v>69</v>
      </c>
      <c r="G38" s="122">
        <v>28</v>
      </c>
      <c r="H38" s="122">
        <v>32</v>
      </c>
      <c r="I38" s="123">
        <v>268</v>
      </c>
      <c r="J38" s="122">
        <v>7</v>
      </c>
      <c r="K38" s="122">
        <v>9</v>
      </c>
      <c r="L38" s="122">
        <v>19</v>
      </c>
      <c r="M38" s="122">
        <v>63</v>
      </c>
      <c r="N38" s="122"/>
      <c r="O38" s="122">
        <v>13</v>
      </c>
      <c r="P38" s="122">
        <v>15</v>
      </c>
      <c r="Q38" s="123">
        <v>126</v>
      </c>
      <c r="R38" s="123">
        <v>1</v>
      </c>
      <c r="S38" s="122">
        <v>395</v>
      </c>
      <c r="T38" s="141"/>
      <c r="U38" s="142"/>
      <c r="V38" s="140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0"/>
      <c r="AI38" s="142"/>
      <c r="AJ38" s="142"/>
      <c r="AK38" s="142"/>
      <c r="AL38" s="142"/>
    </row>
    <row r="39" spans="1:38" ht="15" customHeight="1">
      <c r="A39" s="113" t="s">
        <v>63</v>
      </c>
      <c r="B39" s="120">
        <v>35</v>
      </c>
      <c r="C39" s="120"/>
      <c r="D39" s="120">
        <v>85</v>
      </c>
      <c r="E39" s="120">
        <v>52</v>
      </c>
      <c r="F39" s="120">
        <v>226</v>
      </c>
      <c r="G39" s="120">
        <v>7</v>
      </c>
      <c r="H39" s="120">
        <v>2</v>
      </c>
      <c r="I39" s="121">
        <v>407</v>
      </c>
      <c r="J39" s="120">
        <v>4</v>
      </c>
      <c r="K39" s="120">
        <v>26</v>
      </c>
      <c r="L39" s="120">
        <v>31</v>
      </c>
      <c r="M39" s="120">
        <v>36</v>
      </c>
      <c r="N39" s="120"/>
      <c r="O39" s="120">
        <v>3</v>
      </c>
      <c r="P39" s="120">
        <v>74</v>
      </c>
      <c r="Q39" s="121">
        <v>174</v>
      </c>
      <c r="R39" s="121">
        <v>1</v>
      </c>
      <c r="S39" s="120">
        <v>582</v>
      </c>
      <c r="T39" s="141"/>
      <c r="U39" s="142"/>
      <c r="V39" s="140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0"/>
      <c r="AI39" s="142"/>
      <c r="AJ39" s="142"/>
      <c r="AK39" s="142"/>
      <c r="AL39" s="142"/>
    </row>
    <row r="40" spans="1:38" ht="15" customHeight="1">
      <c r="A40" s="113" t="s">
        <v>64</v>
      </c>
      <c r="B40" s="120">
        <v>33</v>
      </c>
      <c r="C40" s="120"/>
      <c r="D40" s="120">
        <v>107</v>
      </c>
      <c r="E40" s="120">
        <v>92</v>
      </c>
      <c r="F40" s="120">
        <v>153</v>
      </c>
      <c r="G40" s="120">
        <v>19</v>
      </c>
      <c r="H40" s="120">
        <v>68</v>
      </c>
      <c r="I40" s="121">
        <v>472</v>
      </c>
      <c r="J40" s="120">
        <v>61</v>
      </c>
      <c r="K40" s="120">
        <v>32</v>
      </c>
      <c r="L40" s="120">
        <v>113</v>
      </c>
      <c r="M40" s="120">
        <v>71</v>
      </c>
      <c r="N40" s="120"/>
      <c r="O40" s="120">
        <v>36</v>
      </c>
      <c r="P40" s="120">
        <v>37</v>
      </c>
      <c r="Q40" s="121">
        <v>350</v>
      </c>
      <c r="R40" s="121">
        <v>4</v>
      </c>
      <c r="S40" s="120">
        <v>826</v>
      </c>
      <c r="T40" s="141"/>
      <c r="U40" s="142"/>
      <c r="V40" s="140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0"/>
      <c r="AI40" s="142"/>
      <c r="AJ40" s="142"/>
      <c r="AK40" s="142"/>
      <c r="AL40" s="142"/>
    </row>
    <row r="41" spans="1:38" ht="15" customHeight="1">
      <c r="A41" s="113" t="s">
        <v>65</v>
      </c>
      <c r="B41" s="120">
        <v>35</v>
      </c>
      <c r="C41" s="120"/>
      <c r="D41" s="120">
        <v>48</v>
      </c>
      <c r="E41" s="120">
        <v>31</v>
      </c>
      <c r="F41" s="120">
        <v>46</v>
      </c>
      <c r="G41" s="120">
        <v>8</v>
      </c>
      <c r="H41" s="120">
        <v>19</v>
      </c>
      <c r="I41" s="121">
        <v>187</v>
      </c>
      <c r="J41" s="120">
        <v>3</v>
      </c>
      <c r="K41" s="120">
        <v>0</v>
      </c>
      <c r="L41" s="120">
        <v>3</v>
      </c>
      <c r="M41" s="120">
        <v>1</v>
      </c>
      <c r="N41" s="120"/>
      <c r="O41" s="120">
        <v>1</v>
      </c>
      <c r="P41" s="120">
        <v>6</v>
      </c>
      <c r="Q41" s="121">
        <v>14</v>
      </c>
      <c r="R41" s="121">
        <v>4</v>
      </c>
      <c r="S41" s="120">
        <v>205</v>
      </c>
      <c r="T41" s="141"/>
      <c r="U41" s="142"/>
      <c r="V41" s="140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0"/>
      <c r="AI41" s="142"/>
      <c r="AJ41" s="142"/>
      <c r="AK41" s="142"/>
      <c r="AL41" s="142"/>
    </row>
    <row r="42" spans="1:38" ht="15" customHeight="1">
      <c r="A42" s="117" t="s">
        <v>66</v>
      </c>
      <c r="B42" s="122">
        <v>18</v>
      </c>
      <c r="C42" s="122"/>
      <c r="D42" s="122">
        <v>43</v>
      </c>
      <c r="E42" s="122">
        <v>30</v>
      </c>
      <c r="F42" s="122">
        <v>19</v>
      </c>
      <c r="G42" s="122">
        <v>5</v>
      </c>
      <c r="H42" s="122">
        <v>46</v>
      </c>
      <c r="I42" s="123">
        <v>161</v>
      </c>
      <c r="J42" s="122">
        <v>5</v>
      </c>
      <c r="K42" s="122">
        <v>1</v>
      </c>
      <c r="L42" s="122">
        <v>20</v>
      </c>
      <c r="M42" s="122">
        <v>14</v>
      </c>
      <c r="N42" s="122"/>
      <c r="O42" s="122">
        <v>1</v>
      </c>
      <c r="P42" s="122">
        <v>10</v>
      </c>
      <c r="Q42" s="123">
        <v>51</v>
      </c>
      <c r="R42" s="123">
        <v>0</v>
      </c>
      <c r="S42" s="122">
        <v>212</v>
      </c>
      <c r="T42" s="141"/>
      <c r="U42" s="142"/>
      <c r="V42" s="140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0"/>
      <c r="AI42" s="142"/>
      <c r="AJ42" s="142"/>
      <c r="AK42" s="142"/>
      <c r="AL42" s="142"/>
    </row>
    <row r="43" spans="1:38" ht="15" customHeight="1">
      <c r="A43" s="113" t="s">
        <v>67</v>
      </c>
      <c r="B43" s="120">
        <v>18</v>
      </c>
      <c r="C43" s="120"/>
      <c r="D43" s="120">
        <v>36</v>
      </c>
      <c r="E43" s="120">
        <v>8</v>
      </c>
      <c r="F43" s="120">
        <v>8</v>
      </c>
      <c r="G43" s="120">
        <v>1</v>
      </c>
      <c r="H43" s="120">
        <v>4</v>
      </c>
      <c r="I43" s="121">
        <v>75</v>
      </c>
      <c r="J43" s="120">
        <v>16</v>
      </c>
      <c r="K43" s="120">
        <v>5</v>
      </c>
      <c r="L43" s="120">
        <v>47</v>
      </c>
      <c r="M43" s="120">
        <v>49</v>
      </c>
      <c r="N43" s="120"/>
      <c r="O43" s="120">
        <v>7</v>
      </c>
      <c r="P43" s="120">
        <v>60</v>
      </c>
      <c r="Q43" s="121">
        <v>184</v>
      </c>
      <c r="R43" s="121">
        <v>2</v>
      </c>
      <c r="S43" s="120">
        <v>261</v>
      </c>
      <c r="T43" s="141"/>
      <c r="U43" s="142"/>
      <c r="V43" s="140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0"/>
      <c r="AI43" s="142"/>
      <c r="AJ43" s="142"/>
      <c r="AK43" s="142"/>
      <c r="AL43" s="142"/>
    </row>
    <row r="44" spans="1:38" ht="15" customHeight="1">
      <c r="A44" s="113" t="s">
        <v>68</v>
      </c>
      <c r="B44" s="120">
        <v>7</v>
      </c>
      <c r="C44" s="120"/>
      <c r="D44" s="120">
        <v>8</v>
      </c>
      <c r="E44" s="120">
        <v>0</v>
      </c>
      <c r="F44" s="120">
        <v>4</v>
      </c>
      <c r="G44" s="120">
        <v>16</v>
      </c>
      <c r="H44" s="120">
        <v>25</v>
      </c>
      <c r="I44" s="121">
        <v>60</v>
      </c>
      <c r="J44" s="120">
        <v>6</v>
      </c>
      <c r="K44" s="120">
        <v>0</v>
      </c>
      <c r="L44" s="120">
        <v>10</v>
      </c>
      <c r="M44" s="120">
        <v>4</v>
      </c>
      <c r="N44" s="120"/>
      <c r="O44" s="120">
        <v>7</v>
      </c>
      <c r="P44" s="120">
        <v>21</v>
      </c>
      <c r="Q44" s="121">
        <v>48</v>
      </c>
      <c r="R44" s="121">
        <v>0</v>
      </c>
      <c r="S44" s="120">
        <v>108</v>
      </c>
      <c r="T44" s="141"/>
      <c r="U44" s="142"/>
      <c r="V44" s="140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0"/>
      <c r="AI44" s="142"/>
      <c r="AJ44" s="142"/>
      <c r="AK44" s="142"/>
      <c r="AL44" s="142"/>
    </row>
    <row r="45" spans="1:38" ht="15" customHeight="1">
      <c r="A45" s="113" t="s">
        <v>69</v>
      </c>
      <c r="B45" s="120">
        <v>4</v>
      </c>
      <c r="C45" s="120"/>
      <c r="D45" s="120">
        <v>18</v>
      </c>
      <c r="E45" s="120">
        <v>15</v>
      </c>
      <c r="F45" s="120">
        <v>9</v>
      </c>
      <c r="G45" s="120">
        <v>5</v>
      </c>
      <c r="H45" s="120">
        <v>20</v>
      </c>
      <c r="I45" s="121">
        <v>71</v>
      </c>
      <c r="J45" s="120">
        <v>66</v>
      </c>
      <c r="K45" s="120">
        <v>43</v>
      </c>
      <c r="L45" s="120">
        <v>178</v>
      </c>
      <c r="M45" s="120">
        <v>126</v>
      </c>
      <c r="N45" s="120"/>
      <c r="O45" s="120">
        <v>40</v>
      </c>
      <c r="P45" s="120">
        <v>63</v>
      </c>
      <c r="Q45" s="121">
        <v>516</v>
      </c>
      <c r="R45" s="121">
        <v>2</v>
      </c>
      <c r="S45" s="120">
        <v>589</v>
      </c>
      <c r="T45" s="141"/>
      <c r="U45" s="142"/>
      <c r="V45" s="140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0"/>
      <c r="AI45" s="142"/>
      <c r="AJ45" s="142"/>
      <c r="AK45" s="142"/>
      <c r="AL45" s="142"/>
    </row>
    <row r="46" spans="1:38" ht="15" customHeight="1">
      <c r="A46" s="117" t="s">
        <v>70</v>
      </c>
      <c r="B46" s="122">
        <v>71</v>
      </c>
      <c r="C46" s="122"/>
      <c r="D46" s="122">
        <v>71</v>
      </c>
      <c r="E46" s="122">
        <v>24</v>
      </c>
      <c r="F46" s="122">
        <v>4</v>
      </c>
      <c r="G46" s="122">
        <v>1</v>
      </c>
      <c r="H46" s="122">
        <v>26</v>
      </c>
      <c r="I46" s="123">
        <v>197</v>
      </c>
      <c r="J46" s="122">
        <v>10</v>
      </c>
      <c r="K46" s="122">
        <v>1</v>
      </c>
      <c r="L46" s="122">
        <v>62</v>
      </c>
      <c r="M46" s="122">
        <v>6</v>
      </c>
      <c r="N46" s="122"/>
      <c r="O46" s="122">
        <v>4</v>
      </c>
      <c r="P46" s="122">
        <v>21</v>
      </c>
      <c r="Q46" s="123">
        <v>104</v>
      </c>
      <c r="R46" s="123">
        <v>65</v>
      </c>
      <c r="S46" s="122">
        <v>366</v>
      </c>
      <c r="T46" s="141"/>
      <c r="U46" s="142"/>
      <c r="V46" s="140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0"/>
      <c r="AI46" s="142"/>
      <c r="AJ46" s="142"/>
      <c r="AK46" s="142"/>
      <c r="AL46" s="142"/>
    </row>
    <row r="47" spans="1:38" ht="15" customHeight="1">
      <c r="A47" s="113" t="s">
        <v>71</v>
      </c>
      <c r="B47" s="120">
        <v>45</v>
      </c>
      <c r="C47" s="120"/>
      <c r="D47" s="120">
        <v>218</v>
      </c>
      <c r="E47" s="120">
        <v>103</v>
      </c>
      <c r="F47" s="120">
        <v>38</v>
      </c>
      <c r="G47" s="120">
        <v>55</v>
      </c>
      <c r="H47" s="120">
        <v>159</v>
      </c>
      <c r="I47" s="121">
        <v>618</v>
      </c>
      <c r="J47" s="120">
        <v>31</v>
      </c>
      <c r="K47" s="120">
        <v>10</v>
      </c>
      <c r="L47" s="120">
        <v>158</v>
      </c>
      <c r="M47" s="120">
        <v>85</v>
      </c>
      <c r="N47" s="120"/>
      <c r="O47" s="120">
        <v>28</v>
      </c>
      <c r="P47" s="120">
        <v>250</v>
      </c>
      <c r="Q47" s="121">
        <v>562</v>
      </c>
      <c r="R47" s="121">
        <v>0</v>
      </c>
      <c r="S47" s="120">
        <v>1180</v>
      </c>
      <c r="T47" s="141"/>
      <c r="U47" s="142"/>
      <c r="V47" s="140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0"/>
      <c r="AI47" s="142"/>
      <c r="AJ47" s="142"/>
      <c r="AK47" s="142"/>
      <c r="AL47" s="143"/>
    </row>
    <row r="48" spans="1:38" ht="15" customHeight="1">
      <c r="A48" s="113" t="s">
        <v>72</v>
      </c>
      <c r="B48" s="120">
        <v>54</v>
      </c>
      <c r="C48" s="120"/>
      <c r="D48" s="120">
        <v>202</v>
      </c>
      <c r="E48" s="120">
        <v>322</v>
      </c>
      <c r="F48" s="120">
        <v>126</v>
      </c>
      <c r="G48" s="120">
        <v>45</v>
      </c>
      <c r="H48" s="120">
        <v>149</v>
      </c>
      <c r="I48" s="121">
        <v>898</v>
      </c>
      <c r="J48" s="120">
        <v>31</v>
      </c>
      <c r="K48" s="120">
        <v>26</v>
      </c>
      <c r="L48" s="120">
        <v>74</v>
      </c>
      <c r="M48" s="120">
        <v>53</v>
      </c>
      <c r="N48" s="120"/>
      <c r="O48" s="120">
        <v>36</v>
      </c>
      <c r="P48" s="120">
        <v>178</v>
      </c>
      <c r="Q48" s="121">
        <v>398</v>
      </c>
      <c r="R48" s="121">
        <v>3</v>
      </c>
      <c r="S48" s="120">
        <v>1299</v>
      </c>
      <c r="T48" s="141"/>
      <c r="U48" s="142"/>
      <c r="V48" s="140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0"/>
      <c r="AI48" s="142"/>
      <c r="AJ48" s="142"/>
      <c r="AK48" s="142"/>
      <c r="AL48" s="143"/>
    </row>
    <row r="49" spans="1:38" ht="15" customHeight="1">
      <c r="A49" s="113" t="s">
        <v>73</v>
      </c>
      <c r="B49" s="120">
        <v>8</v>
      </c>
      <c r="C49" s="120"/>
      <c r="D49" s="120">
        <v>51</v>
      </c>
      <c r="E49" s="120">
        <v>25</v>
      </c>
      <c r="F49" s="120">
        <v>36</v>
      </c>
      <c r="G49" s="120">
        <v>2</v>
      </c>
      <c r="H49" s="120">
        <v>24</v>
      </c>
      <c r="I49" s="121">
        <v>146</v>
      </c>
      <c r="J49" s="120">
        <v>7</v>
      </c>
      <c r="K49" s="120">
        <v>0</v>
      </c>
      <c r="L49" s="120">
        <v>13</v>
      </c>
      <c r="M49" s="120">
        <v>2</v>
      </c>
      <c r="N49" s="120"/>
      <c r="O49" s="120">
        <v>0</v>
      </c>
      <c r="P49" s="120">
        <v>2</v>
      </c>
      <c r="Q49" s="121">
        <v>24</v>
      </c>
      <c r="R49" s="121">
        <v>0</v>
      </c>
      <c r="S49" s="120">
        <v>170</v>
      </c>
      <c r="T49" s="141"/>
      <c r="U49" s="142"/>
      <c r="V49" s="140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0"/>
      <c r="AI49" s="142"/>
      <c r="AJ49" s="142"/>
      <c r="AK49" s="142"/>
      <c r="AL49" s="142"/>
    </row>
    <row r="50" spans="1:38" ht="15" customHeight="1">
      <c r="A50" s="117" t="s">
        <v>74</v>
      </c>
      <c r="B50" s="122">
        <v>44</v>
      </c>
      <c r="C50" s="122"/>
      <c r="D50" s="122">
        <v>99</v>
      </c>
      <c r="E50" s="122">
        <v>98</v>
      </c>
      <c r="F50" s="122">
        <v>202</v>
      </c>
      <c r="G50" s="122">
        <v>38</v>
      </c>
      <c r="H50" s="122">
        <v>159</v>
      </c>
      <c r="I50" s="123">
        <v>640</v>
      </c>
      <c r="J50" s="122">
        <v>72</v>
      </c>
      <c r="K50" s="122">
        <v>16</v>
      </c>
      <c r="L50" s="122">
        <v>118</v>
      </c>
      <c r="M50" s="122">
        <v>98</v>
      </c>
      <c r="N50" s="122"/>
      <c r="O50" s="122">
        <v>105</v>
      </c>
      <c r="P50" s="122">
        <v>71</v>
      </c>
      <c r="Q50" s="123">
        <v>480</v>
      </c>
      <c r="R50" s="123">
        <v>1</v>
      </c>
      <c r="S50" s="122">
        <v>1121</v>
      </c>
      <c r="T50" s="141"/>
      <c r="U50" s="142"/>
      <c r="V50" s="140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0"/>
      <c r="AI50" s="142"/>
      <c r="AJ50" s="142"/>
      <c r="AK50" s="142"/>
      <c r="AL50" s="143"/>
    </row>
    <row r="51" spans="1:38" ht="15" customHeight="1">
      <c r="A51" s="113" t="s">
        <v>75</v>
      </c>
      <c r="B51" s="120">
        <v>47</v>
      </c>
      <c r="C51" s="120"/>
      <c r="D51" s="120">
        <v>82</v>
      </c>
      <c r="E51" s="120">
        <v>94</v>
      </c>
      <c r="F51" s="120">
        <v>179</v>
      </c>
      <c r="G51" s="120">
        <v>0</v>
      </c>
      <c r="H51" s="120">
        <v>66</v>
      </c>
      <c r="I51" s="121">
        <v>468</v>
      </c>
      <c r="J51" s="120">
        <v>43</v>
      </c>
      <c r="K51" s="120">
        <v>12</v>
      </c>
      <c r="L51" s="120">
        <v>56</v>
      </c>
      <c r="M51" s="120">
        <v>24</v>
      </c>
      <c r="N51" s="120"/>
      <c r="O51" s="120">
        <v>6</v>
      </c>
      <c r="P51" s="120">
        <v>100</v>
      </c>
      <c r="Q51" s="121">
        <v>241</v>
      </c>
      <c r="R51" s="121">
        <v>0</v>
      </c>
      <c r="S51" s="120">
        <v>709</v>
      </c>
      <c r="T51" s="141"/>
      <c r="U51" s="142"/>
      <c r="V51" s="140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0"/>
      <c r="AI51" s="142"/>
      <c r="AJ51" s="142"/>
      <c r="AK51" s="142"/>
      <c r="AL51" s="142"/>
    </row>
    <row r="52" spans="1:38" ht="15" customHeight="1">
      <c r="A52" s="113" t="s">
        <v>76</v>
      </c>
      <c r="B52" s="120">
        <v>24</v>
      </c>
      <c r="C52" s="120"/>
      <c r="D52" s="120">
        <v>81</v>
      </c>
      <c r="E52" s="120">
        <v>40</v>
      </c>
      <c r="F52" s="120">
        <v>42</v>
      </c>
      <c r="G52" s="120">
        <v>15</v>
      </c>
      <c r="H52" s="120">
        <v>27</v>
      </c>
      <c r="I52" s="121">
        <v>229</v>
      </c>
      <c r="J52" s="120">
        <v>1</v>
      </c>
      <c r="K52" s="120">
        <v>1</v>
      </c>
      <c r="L52" s="120">
        <v>53</v>
      </c>
      <c r="M52" s="120">
        <v>35</v>
      </c>
      <c r="N52" s="120"/>
      <c r="O52" s="120">
        <v>15</v>
      </c>
      <c r="P52" s="120">
        <v>3</v>
      </c>
      <c r="Q52" s="121">
        <v>108</v>
      </c>
      <c r="R52" s="121">
        <v>0</v>
      </c>
      <c r="S52" s="120">
        <v>337</v>
      </c>
      <c r="T52" s="141"/>
      <c r="U52" s="142"/>
      <c r="V52" s="140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0"/>
      <c r="AI52" s="142"/>
      <c r="AJ52" s="142"/>
      <c r="AK52" s="142"/>
      <c r="AL52" s="142"/>
    </row>
    <row r="53" spans="1:38" ht="15" customHeight="1">
      <c r="A53" s="113" t="s">
        <v>77</v>
      </c>
      <c r="B53" s="120">
        <v>61</v>
      </c>
      <c r="C53" s="120"/>
      <c r="D53" s="120">
        <v>105</v>
      </c>
      <c r="E53" s="120">
        <v>167</v>
      </c>
      <c r="F53" s="120">
        <v>152</v>
      </c>
      <c r="G53" s="120">
        <v>70</v>
      </c>
      <c r="H53" s="120">
        <v>142</v>
      </c>
      <c r="I53" s="121">
        <v>697</v>
      </c>
      <c r="J53" s="120">
        <v>64</v>
      </c>
      <c r="K53" s="120">
        <v>43</v>
      </c>
      <c r="L53" s="120">
        <v>221</v>
      </c>
      <c r="M53" s="120">
        <v>142</v>
      </c>
      <c r="N53" s="120"/>
      <c r="O53" s="120">
        <v>52</v>
      </c>
      <c r="P53" s="120">
        <v>91</v>
      </c>
      <c r="Q53" s="121">
        <v>613</v>
      </c>
      <c r="R53" s="121">
        <v>0</v>
      </c>
      <c r="S53" s="120">
        <v>1310</v>
      </c>
      <c r="T53" s="141"/>
      <c r="U53" s="142"/>
      <c r="V53" s="140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0"/>
      <c r="AI53" s="142"/>
      <c r="AJ53" s="142"/>
      <c r="AK53" s="142"/>
      <c r="AL53" s="143"/>
    </row>
    <row r="54" spans="1:38" ht="15" customHeight="1">
      <c r="A54" s="117" t="s">
        <v>78</v>
      </c>
      <c r="B54" s="122">
        <v>2</v>
      </c>
      <c r="C54" s="122"/>
      <c r="D54" s="122">
        <v>1</v>
      </c>
      <c r="E54" s="122">
        <v>3</v>
      </c>
      <c r="F54" s="122">
        <v>1</v>
      </c>
      <c r="G54" s="122">
        <v>0</v>
      </c>
      <c r="H54" s="122">
        <v>3</v>
      </c>
      <c r="I54" s="123">
        <v>10</v>
      </c>
      <c r="J54" s="122">
        <v>10</v>
      </c>
      <c r="K54" s="122">
        <v>6</v>
      </c>
      <c r="L54" s="122">
        <v>13</v>
      </c>
      <c r="M54" s="122">
        <v>2</v>
      </c>
      <c r="N54" s="122"/>
      <c r="O54" s="122">
        <v>0</v>
      </c>
      <c r="P54" s="122">
        <v>23</v>
      </c>
      <c r="Q54" s="123">
        <v>54</v>
      </c>
      <c r="R54" s="123">
        <v>0</v>
      </c>
      <c r="S54" s="122">
        <v>64</v>
      </c>
      <c r="T54" s="141"/>
      <c r="U54" s="142"/>
      <c r="V54" s="140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0"/>
      <c r="AI54" s="142"/>
      <c r="AJ54" s="142"/>
      <c r="AK54" s="142"/>
      <c r="AL54" s="142"/>
    </row>
    <row r="55" spans="1:38" ht="15" customHeight="1">
      <c r="A55" s="113" t="s">
        <v>79</v>
      </c>
      <c r="B55" s="120">
        <v>68</v>
      </c>
      <c r="C55" s="120"/>
      <c r="D55" s="120">
        <v>162</v>
      </c>
      <c r="E55" s="120">
        <v>161</v>
      </c>
      <c r="F55" s="120">
        <v>254</v>
      </c>
      <c r="G55" s="120">
        <v>11</v>
      </c>
      <c r="H55" s="120">
        <v>45</v>
      </c>
      <c r="I55" s="121">
        <v>701</v>
      </c>
      <c r="J55" s="120">
        <v>29</v>
      </c>
      <c r="K55" s="120">
        <v>4</v>
      </c>
      <c r="L55" s="120">
        <v>37</v>
      </c>
      <c r="M55" s="120">
        <v>27</v>
      </c>
      <c r="N55" s="120"/>
      <c r="O55" s="120">
        <v>18</v>
      </c>
      <c r="P55" s="120">
        <v>0</v>
      </c>
      <c r="Q55" s="121">
        <v>115</v>
      </c>
      <c r="R55" s="121">
        <v>47</v>
      </c>
      <c r="S55" s="120">
        <v>863</v>
      </c>
      <c r="T55" s="141"/>
      <c r="U55" s="142"/>
      <c r="V55" s="140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0"/>
      <c r="AI55" s="142"/>
      <c r="AJ55" s="142"/>
      <c r="AK55" s="142"/>
      <c r="AL55" s="142"/>
    </row>
    <row r="56" spans="1:38" ht="15" customHeight="1">
      <c r="A56" s="113" t="s">
        <v>80</v>
      </c>
      <c r="B56" s="120">
        <v>18</v>
      </c>
      <c r="C56" s="120"/>
      <c r="D56" s="120">
        <v>23</v>
      </c>
      <c r="E56" s="120">
        <v>24</v>
      </c>
      <c r="F56" s="120">
        <v>37</v>
      </c>
      <c r="G56" s="120">
        <v>0</v>
      </c>
      <c r="H56" s="120">
        <v>15</v>
      </c>
      <c r="I56" s="121">
        <v>117</v>
      </c>
      <c r="J56" s="120">
        <v>1</v>
      </c>
      <c r="K56" s="120">
        <v>0</v>
      </c>
      <c r="L56" s="120">
        <v>3</v>
      </c>
      <c r="M56" s="120">
        <v>6</v>
      </c>
      <c r="N56" s="120"/>
      <c r="O56" s="120">
        <v>2</v>
      </c>
      <c r="P56" s="120">
        <v>4</v>
      </c>
      <c r="Q56" s="121">
        <v>16</v>
      </c>
      <c r="R56" s="121">
        <v>0</v>
      </c>
      <c r="S56" s="120">
        <v>133</v>
      </c>
      <c r="T56" s="141"/>
      <c r="U56" s="142"/>
      <c r="V56" s="140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0"/>
      <c r="AI56" s="142"/>
      <c r="AJ56" s="142"/>
      <c r="AK56" s="142"/>
      <c r="AL56" s="142"/>
    </row>
    <row r="57" spans="1:38" ht="15" customHeight="1">
      <c r="A57" s="113" t="s">
        <v>81</v>
      </c>
      <c r="B57" s="120">
        <v>56</v>
      </c>
      <c r="C57" s="120"/>
      <c r="D57" s="120">
        <v>92</v>
      </c>
      <c r="E57" s="120">
        <v>127</v>
      </c>
      <c r="F57" s="120">
        <v>114</v>
      </c>
      <c r="G57" s="120">
        <v>100</v>
      </c>
      <c r="H57" s="120">
        <v>87</v>
      </c>
      <c r="I57" s="121">
        <v>576</v>
      </c>
      <c r="J57" s="120">
        <v>65</v>
      </c>
      <c r="K57" s="120">
        <v>4</v>
      </c>
      <c r="L57" s="120">
        <v>155</v>
      </c>
      <c r="M57" s="120">
        <v>116</v>
      </c>
      <c r="N57" s="120"/>
      <c r="O57" s="120">
        <v>35</v>
      </c>
      <c r="P57" s="120">
        <v>64</v>
      </c>
      <c r="Q57" s="121">
        <v>439</v>
      </c>
      <c r="R57" s="121">
        <v>0</v>
      </c>
      <c r="S57" s="120">
        <v>1015</v>
      </c>
      <c r="T57" s="141"/>
      <c r="U57" s="142"/>
      <c r="V57" s="140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0"/>
      <c r="AI57" s="142"/>
      <c r="AJ57" s="142"/>
      <c r="AK57" s="142"/>
      <c r="AL57" s="142"/>
    </row>
    <row r="58" spans="1:38" ht="15" customHeight="1">
      <c r="A58" s="117" t="s">
        <v>82</v>
      </c>
      <c r="B58" s="122">
        <v>184</v>
      </c>
      <c r="C58" s="122"/>
      <c r="D58" s="122">
        <v>410</v>
      </c>
      <c r="E58" s="122">
        <v>301</v>
      </c>
      <c r="F58" s="122">
        <v>435</v>
      </c>
      <c r="G58" s="122">
        <v>64</v>
      </c>
      <c r="H58" s="122">
        <v>300</v>
      </c>
      <c r="I58" s="123">
        <v>1694</v>
      </c>
      <c r="J58" s="122">
        <v>327</v>
      </c>
      <c r="K58" s="122">
        <v>246</v>
      </c>
      <c r="L58" s="122">
        <v>403</v>
      </c>
      <c r="M58" s="122">
        <v>125</v>
      </c>
      <c r="N58" s="122"/>
      <c r="O58" s="122">
        <v>37</v>
      </c>
      <c r="P58" s="122">
        <v>560</v>
      </c>
      <c r="Q58" s="123">
        <v>1698</v>
      </c>
      <c r="R58" s="123">
        <v>16</v>
      </c>
      <c r="S58" s="122">
        <v>3408</v>
      </c>
      <c r="T58" s="141"/>
      <c r="U58" s="142"/>
      <c r="V58" s="140"/>
      <c r="W58" s="142"/>
      <c r="X58" s="142"/>
      <c r="Y58" s="142"/>
      <c r="Z58" s="142"/>
      <c r="AA58" s="142"/>
      <c r="AB58" s="143"/>
      <c r="AC58" s="142"/>
      <c r="AD58" s="142"/>
      <c r="AE58" s="142"/>
      <c r="AF58" s="142"/>
      <c r="AG58" s="142"/>
      <c r="AH58" s="140"/>
      <c r="AI58" s="142"/>
      <c r="AJ58" s="143"/>
      <c r="AK58" s="142"/>
      <c r="AL58" s="143"/>
    </row>
    <row r="59" spans="1:38" ht="15" customHeight="1">
      <c r="A59" s="113" t="s">
        <v>83</v>
      </c>
      <c r="B59" s="120">
        <v>24</v>
      </c>
      <c r="C59" s="120"/>
      <c r="D59" s="120">
        <v>24</v>
      </c>
      <c r="E59" s="120">
        <v>27</v>
      </c>
      <c r="F59" s="120">
        <v>0</v>
      </c>
      <c r="G59" s="120">
        <v>0</v>
      </c>
      <c r="H59" s="120">
        <v>20</v>
      </c>
      <c r="I59" s="121">
        <v>95</v>
      </c>
      <c r="J59" s="120">
        <v>23</v>
      </c>
      <c r="K59" s="120">
        <v>3</v>
      </c>
      <c r="L59" s="120">
        <v>22</v>
      </c>
      <c r="M59" s="120">
        <v>35</v>
      </c>
      <c r="N59" s="120"/>
      <c r="O59" s="120">
        <v>0</v>
      </c>
      <c r="P59" s="120">
        <v>39</v>
      </c>
      <c r="Q59" s="121">
        <v>122</v>
      </c>
      <c r="R59" s="121">
        <v>0</v>
      </c>
      <c r="S59" s="120">
        <v>217</v>
      </c>
      <c r="T59" s="141"/>
      <c r="U59" s="142"/>
      <c r="V59" s="140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0"/>
      <c r="AI59" s="142"/>
      <c r="AJ59" s="142"/>
      <c r="AK59" s="142"/>
      <c r="AL59" s="142"/>
    </row>
    <row r="60" spans="1:38" ht="15" customHeight="1">
      <c r="A60" s="113" t="s">
        <v>84</v>
      </c>
      <c r="B60" s="120">
        <v>8</v>
      </c>
      <c r="C60" s="120"/>
      <c r="D60" s="120">
        <v>12</v>
      </c>
      <c r="E60" s="120">
        <v>13</v>
      </c>
      <c r="F60" s="120">
        <v>18</v>
      </c>
      <c r="G60" s="120">
        <v>1</v>
      </c>
      <c r="H60" s="120">
        <v>11</v>
      </c>
      <c r="I60" s="121">
        <v>63</v>
      </c>
      <c r="J60" s="120">
        <v>1</v>
      </c>
      <c r="K60" s="120">
        <v>1</v>
      </c>
      <c r="L60" s="120">
        <v>3</v>
      </c>
      <c r="M60" s="120">
        <v>4</v>
      </c>
      <c r="N60" s="120"/>
      <c r="O60" s="120">
        <v>3</v>
      </c>
      <c r="P60" s="120">
        <v>2</v>
      </c>
      <c r="Q60" s="121">
        <v>14</v>
      </c>
      <c r="R60" s="121">
        <v>0</v>
      </c>
      <c r="S60" s="120">
        <v>77</v>
      </c>
      <c r="T60" s="141"/>
      <c r="U60" s="142"/>
      <c r="V60" s="140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0"/>
      <c r="AI60" s="142"/>
      <c r="AJ60" s="142"/>
      <c r="AK60" s="142"/>
      <c r="AL60" s="142"/>
    </row>
    <row r="61" spans="1:38" ht="15" customHeight="1">
      <c r="A61" s="113" t="s">
        <v>85</v>
      </c>
      <c r="B61" s="120">
        <v>48</v>
      </c>
      <c r="C61" s="120"/>
      <c r="D61" s="120">
        <v>202</v>
      </c>
      <c r="E61" s="120">
        <v>85</v>
      </c>
      <c r="F61" s="120">
        <v>83</v>
      </c>
      <c r="G61" s="120">
        <v>28</v>
      </c>
      <c r="H61" s="120">
        <v>50</v>
      </c>
      <c r="I61" s="121">
        <v>496</v>
      </c>
      <c r="J61" s="120">
        <v>43</v>
      </c>
      <c r="K61" s="120">
        <v>6</v>
      </c>
      <c r="L61" s="120">
        <v>88</v>
      </c>
      <c r="M61" s="120">
        <v>64</v>
      </c>
      <c r="N61" s="120"/>
      <c r="O61" s="120">
        <v>42</v>
      </c>
      <c r="P61" s="120">
        <v>16</v>
      </c>
      <c r="Q61" s="121">
        <v>259</v>
      </c>
      <c r="R61" s="121">
        <v>21</v>
      </c>
      <c r="S61" s="120">
        <v>776</v>
      </c>
      <c r="T61" s="141"/>
      <c r="U61" s="142"/>
      <c r="V61" s="140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0"/>
      <c r="AI61" s="142"/>
      <c r="AJ61" s="142"/>
      <c r="AK61" s="142"/>
      <c r="AL61" s="142"/>
    </row>
    <row r="62" spans="1:38" ht="15" customHeight="1">
      <c r="A62" s="117" t="s">
        <v>86</v>
      </c>
      <c r="B62" s="122">
        <v>23</v>
      </c>
      <c r="C62" s="122"/>
      <c r="D62" s="122">
        <v>82</v>
      </c>
      <c r="E62" s="122">
        <v>54</v>
      </c>
      <c r="F62" s="122">
        <v>70</v>
      </c>
      <c r="G62" s="122">
        <v>11</v>
      </c>
      <c r="H62" s="122">
        <v>25</v>
      </c>
      <c r="I62" s="123">
        <v>265</v>
      </c>
      <c r="J62" s="122">
        <v>18</v>
      </c>
      <c r="K62" s="122">
        <v>10</v>
      </c>
      <c r="L62" s="122">
        <v>56</v>
      </c>
      <c r="M62" s="122">
        <v>45</v>
      </c>
      <c r="N62" s="122"/>
      <c r="O62" s="122">
        <v>21</v>
      </c>
      <c r="P62" s="122">
        <v>17</v>
      </c>
      <c r="Q62" s="123">
        <v>167</v>
      </c>
      <c r="R62" s="123">
        <v>6</v>
      </c>
      <c r="S62" s="122">
        <v>438</v>
      </c>
      <c r="T62" s="141"/>
      <c r="U62" s="142"/>
      <c r="V62" s="140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0"/>
      <c r="AI62" s="142"/>
      <c r="AJ62" s="142"/>
      <c r="AK62" s="142"/>
      <c r="AL62" s="142"/>
    </row>
    <row r="63" spans="1:38" ht="15" customHeight="1">
      <c r="A63" s="113" t="s">
        <v>87</v>
      </c>
      <c r="B63" s="120">
        <v>30</v>
      </c>
      <c r="C63" s="120"/>
      <c r="D63" s="120">
        <v>54</v>
      </c>
      <c r="E63" s="120">
        <v>57</v>
      </c>
      <c r="F63" s="120">
        <v>73</v>
      </c>
      <c r="G63" s="120">
        <v>10</v>
      </c>
      <c r="H63" s="120">
        <v>36</v>
      </c>
      <c r="I63" s="121">
        <v>260</v>
      </c>
      <c r="J63" s="120">
        <v>9</v>
      </c>
      <c r="K63" s="120">
        <v>1</v>
      </c>
      <c r="L63" s="120">
        <v>36</v>
      </c>
      <c r="M63" s="120">
        <v>19</v>
      </c>
      <c r="N63" s="120"/>
      <c r="O63" s="120">
        <v>4</v>
      </c>
      <c r="P63" s="120">
        <v>9</v>
      </c>
      <c r="Q63" s="121">
        <v>78</v>
      </c>
      <c r="R63" s="121">
        <v>1</v>
      </c>
      <c r="S63" s="120">
        <v>339</v>
      </c>
      <c r="T63" s="141"/>
      <c r="U63" s="142"/>
      <c r="V63" s="140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0"/>
      <c r="AI63" s="142"/>
      <c r="AJ63" s="142"/>
      <c r="AK63" s="142"/>
      <c r="AL63" s="142"/>
    </row>
    <row r="64" spans="1:38" ht="15" customHeight="1">
      <c r="A64" s="113" t="s">
        <v>88</v>
      </c>
      <c r="B64" s="120">
        <v>18</v>
      </c>
      <c r="C64" s="120"/>
      <c r="D64" s="120">
        <v>87</v>
      </c>
      <c r="E64" s="120">
        <v>91</v>
      </c>
      <c r="F64" s="120">
        <v>83</v>
      </c>
      <c r="G64" s="120">
        <v>28</v>
      </c>
      <c r="H64" s="120">
        <v>82</v>
      </c>
      <c r="I64" s="121">
        <v>389</v>
      </c>
      <c r="J64" s="120">
        <v>11</v>
      </c>
      <c r="K64" s="120">
        <v>16</v>
      </c>
      <c r="L64" s="120">
        <v>93</v>
      </c>
      <c r="M64" s="120">
        <v>54</v>
      </c>
      <c r="N64" s="120"/>
      <c r="O64" s="120">
        <v>23</v>
      </c>
      <c r="P64" s="120">
        <v>29</v>
      </c>
      <c r="Q64" s="121">
        <v>226</v>
      </c>
      <c r="R64" s="121">
        <v>0</v>
      </c>
      <c r="S64" s="120">
        <v>615</v>
      </c>
      <c r="T64" s="141"/>
      <c r="U64" s="142"/>
      <c r="V64" s="140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0"/>
      <c r="AI64" s="142"/>
      <c r="AJ64" s="142"/>
      <c r="AK64" s="142"/>
      <c r="AL64" s="142"/>
    </row>
    <row r="65" spans="1:38" ht="15" customHeight="1" thickBot="1">
      <c r="A65" s="113" t="s">
        <v>89</v>
      </c>
      <c r="B65" s="120">
        <v>23</v>
      </c>
      <c r="C65" s="120"/>
      <c r="D65" s="120">
        <v>39</v>
      </c>
      <c r="E65" s="120">
        <v>11</v>
      </c>
      <c r="F65" s="120">
        <v>9</v>
      </c>
      <c r="G65" s="120">
        <v>5</v>
      </c>
      <c r="H65" s="120">
        <v>11</v>
      </c>
      <c r="I65" s="121">
        <v>98</v>
      </c>
      <c r="J65" s="120">
        <v>5</v>
      </c>
      <c r="K65" s="120">
        <v>0</v>
      </c>
      <c r="L65" s="120">
        <v>8</v>
      </c>
      <c r="M65" s="120">
        <v>3</v>
      </c>
      <c r="N65" s="120"/>
      <c r="O65" s="120">
        <v>3</v>
      </c>
      <c r="P65" s="120">
        <v>3</v>
      </c>
      <c r="Q65" s="121">
        <v>22</v>
      </c>
      <c r="R65" s="121">
        <v>3</v>
      </c>
      <c r="S65" s="120">
        <v>123</v>
      </c>
      <c r="T65" s="141"/>
      <c r="U65" s="142"/>
      <c r="V65" s="140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0"/>
      <c r="AI65" s="142"/>
      <c r="AJ65" s="142"/>
      <c r="AK65" s="142"/>
      <c r="AL65" s="142"/>
    </row>
    <row r="66" spans="1:38" ht="21" customHeight="1" thickTop="1">
      <c r="A66" s="124" t="s">
        <v>90</v>
      </c>
      <c r="B66" s="125">
        <v>1835</v>
      </c>
      <c r="C66" s="125"/>
      <c r="D66" s="125">
        <v>4219</v>
      </c>
      <c r="E66" s="125">
        <v>3482</v>
      </c>
      <c r="F66" s="125">
        <v>4220</v>
      </c>
      <c r="G66" s="125">
        <v>958</v>
      </c>
      <c r="H66" s="125">
        <v>3452</v>
      </c>
      <c r="I66" s="126">
        <v>18166</v>
      </c>
      <c r="J66" s="125">
        <v>2150</v>
      </c>
      <c r="K66" s="125">
        <v>1150</v>
      </c>
      <c r="L66" s="125">
        <v>4538</v>
      </c>
      <c r="M66" s="125">
        <v>3065</v>
      </c>
      <c r="N66" s="125"/>
      <c r="O66" s="125">
        <v>1236</v>
      </c>
      <c r="P66" s="125">
        <v>3195</v>
      </c>
      <c r="Q66" s="126">
        <v>15334</v>
      </c>
      <c r="R66" s="126">
        <v>282</v>
      </c>
      <c r="S66" s="125">
        <v>33782</v>
      </c>
      <c r="T66" s="141"/>
      <c r="U66" s="143"/>
      <c r="V66" s="140"/>
      <c r="W66" s="143"/>
      <c r="X66" s="143"/>
      <c r="Y66" s="143"/>
      <c r="Z66" s="142"/>
      <c r="AA66" s="143"/>
      <c r="AB66" s="143"/>
      <c r="AC66" s="143"/>
      <c r="AD66" s="143"/>
      <c r="AE66" s="143"/>
      <c r="AF66" s="143"/>
      <c r="AG66" s="143"/>
      <c r="AH66" s="140"/>
      <c r="AI66" s="143"/>
      <c r="AJ66" s="143"/>
      <c r="AK66" s="142"/>
      <c r="AL66" s="143"/>
    </row>
    <row r="67" spans="1:38" ht="15" customHeight="1">
      <c r="A67" s="117" t="s">
        <v>91</v>
      </c>
      <c r="B67" s="122">
        <v>32</v>
      </c>
      <c r="C67" s="122"/>
      <c r="D67" s="122">
        <v>35</v>
      </c>
      <c r="E67" s="122">
        <v>68</v>
      </c>
      <c r="F67" s="122">
        <v>10</v>
      </c>
      <c r="G67" s="122">
        <v>39</v>
      </c>
      <c r="H67" s="122">
        <v>26</v>
      </c>
      <c r="I67" s="123">
        <v>210</v>
      </c>
      <c r="J67" s="122">
        <v>31</v>
      </c>
      <c r="K67" s="122">
        <v>2</v>
      </c>
      <c r="L67" s="122">
        <v>53</v>
      </c>
      <c r="M67" s="122">
        <v>31</v>
      </c>
      <c r="N67" s="122"/>
      <c r="O67" s="122">
        <v>26</v>
      </c>
      <c r="P67" s="122">
        <v>13</v>
      </c>
      <c r="Q67" s="123">
        <v>156</v>
      </c>
      <c r="R67" s="123">
        <v>0</v>
      </c>
      <c r="S67" s="122">
        <v>366</v>
      </c>
      <c r="T67" s="141"/>
      <c r="U67" s="142"/>
      <c r="V67" s="140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0"/>
      <c r="AI67" s="142"/>
      <c r="AJ67" s="142"/>
      <c r="AK67" s="142"/>
      <c r="AL67" s="142"/>
    </row>
    <row r="68" spans="1:38" ht="21" customHeight="1">
      <c r="A68" s="127" t="s">
        <v>92</v>
      </c>
      <c r="B68" s="122">
        <v>1867</v>
      </c>
      <c r="C68" s="122"/>
      <c r="D68" s="122">
        <v>4254</v>
      </c>
      <c r="E68" s="122">
        <v>3550</v>
      </c>
      <c r="F68" s="122">
        <v>4230</v>
      </c>
      <c r="G68" s="122">
        <v>997</v>
      </c>
      <c r="H68" s="122">
        <v>3478</v>
      </c>
      <c r="I68" s="123">
        <v>18376</v>
      </c>
      <c r="J68" s="122">
        <v>2181</v>
      </c>
      <c r="K68" s="122">
        <v>1152</v>
      </c>
      <c r="L68" s="122">
        <v>4591</v>
      </c>
      <c r="M68" s="122">
        <v>3096</v>
      </c>
      <c r="N68" s="122"/>
      <c r="O68" s="122">
        <v>1262</v>
      </c>
      <c r="P68" s="122">
        <v>3208</v>
      </c>
      <c r="Q68" s="123">
        <v>15490</v>
      </c>
      <c r="R68" s="123">
        <v>282</v>
      </c>
      <c r="S68" s="122">
        <v>34148</v>
      </c>
      <c r="T68" s="141"/>
      <c r="U68" s="143"/>
      <c r="V68" s="140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0"/>
      <c r="AI68" s="143"/>
      <c r="AJ68" s="143"/>
      <c r="AK68" s="142"/>
      <c r="AL68" s="143"/>
    </row>
    <row r="69" spans="1:38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866D-C49A-4B1B-B90D-10BA8BEBF952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00" t="s">
        <v>132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19" ht="15.75" customHeight="1">
      <c r="A10" s="104" t="s">
        <v>133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19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19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19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</row>
    <row r="14" spans="1:19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</row>
    <row r="15" spans="1:19" ht="15" customHeight="1">
      <c r="A15" s="113" t="s">
        <v>39</v>
      </c>
      <c r="B15" s="120">
        <v>48</v>
      </c>
      <c r="C15" s="120">
        <v>0</v>
      </c>
      <c r="D15" s="120">
        <v>101</v>
      </c>
      <c r="E15" s="120">
        <v>86</v>
      </c>
      <c r="F15" s="120">
        <v>146</v>
      </c>
      <c r="G15" s="120">
        <v>54</v>
      </c>
      <c r="H15" s="120">
        <v>80</v>
      </c>
      <c r="I15" s="121">
        <v>515</v>
      </c>
      <c r="J15" s="120">
        <v>53</v>
      </c>
      <c r="K15" s="120">
        <v>146</v>
      </c>
      <c r="L15" s="120">
        <v>1</v>
      </c>
      <c r="M15" s="120">
        <v>86</v>
      </c>
      <c r="N15" s="120">
        <v>58</v>
      </c>
      <c r="O15" s="120">
        <v>0</v>
      </c>
      <c r="P15" s="120">
        <v>34</v>
      </c>
      <c r="Q15" s="121">
        <v>378</v>
      </c>
      <c r="R15" s="121">
        <v>2</v>
      </c>
      <c r="S15" s="120">
        <v>895</v>
      </c>
    </row>
    <row r="16" spans="1:19" ht="15" customHeight="1">
      <c r="A16" s="113" t="s">
        <v>40</v>
      </c>
      <c r="B16" s="120">
        <v>17</v>
      </c>
      <c r="C16" s="120">
        <v>0</v>
      </c>
      <c r="D16" s="120">
        <v>9</v>
      </c>
      <c r="E16" s="120">
        <v>1</v>
      </c>
      <c r="F16" s="120">
        <v>5</v>
      </c>
      <c r="G16" s="120">
        <v>4</v>
      </c>
      <c r="H16" s="120">
        <v>7</v>
      </c>
      <c r="I16" s="121">
        <v>43</v>
      </c>
      <c r="J16" s="120">
        <v>4</v>
      </c>
      <c r="K16" s="120">
        <v>3</v>
      </c>
      <c r="L16" s="120">
        <v>4</v>
      </c>
      <c r="M16" s="120">
        <v>6</v>
      </c>
      <c r="N16" s="120">
        <v>5</v>
      </c>
      <c r="O16" s="120">
        <v>0</v>
      </c>
      <c r="P16" s="120">
        <v>4</v>
      </c>
      <c r="Q16" s="121">
        <v>26</v>
      </c>
      <c r="R16" s="121">
        <v>3</v>
      </c>
      <c r="S16" s="120">
        <v>72</v>
      </c>
    </row>
    <row r="17" spans="1:19" ht="15" customHeight="1">
      <c r="A17" s="113" t="s">
        <v>41</v>
      </c>
      <c r="B17" s="120">
        <v>114</v>
      </c>
      <c r="C17" s="120">
        <v>0</v>
      </c>
      <c r="D17" s="120">
        <v>45</v>
      </c>
      <c r="E17" s="120">
        <v>46</v>
      </c>
      <c r="F17" s="120">
        <v>100</v>
      </c>
      <c r="G17" s="120">
        <v>7</v>
      </c>
      <c r="H17" s="120">
        <v>72</v>
      </c>
      <c r="I17" s="121">
        <v>384</v>
      </c>
      <c r="J17" s="120">
        <v>38</v>
      </c>
      <c r="K17" s="120">
        <v>26</v>
      </c>
      <c r="L17" s="120">
        <v>149</v>
      </c>
      <c r="M17" s="120">
        <v>101</v>
      </c>
      <c r="N17" s="120">
        <v>58</v>
      </c>
      <c r="O17" s="120">
        <v>0</v>
      </c>
      <c r="P17" s="120">
        <v>67</v>
      </c>
      <c r="Q17" s="121">
        <v>439</v>
      </c>
      <c r="R17" s="121">
        <v>3</v>
      </c>
      <c r="S17" s="120">
        <v>826</v>
      </c>
    </row>
    <row r="18" spans="1:19" ht="15" customHeight="1">
      <c r="A18" s="117" t="s">
        <v>42</v>
      </c>
      <c r="B18" s="122">
        <v>39</v>
      </c>
      <c r="C18" s="122">
        <v>0</v>
      </c>
      <c r="D18" s="122">
        <v>98</v>
      </c>
      <c r="E18" s="122">
        <v>75</v>
      </c>
      <c r="F18" s="122">
        <v>115</v>
      </c>
      <c r="G18" s="122">
        <v>3</v>
      </c>
      <c r="H18" s="122">
        <v>95</v>
      </c>
      <c r="I18" s="123">
        <v>425</v>
      </c>
      <c r="J18" s="122">
        <v>40</v>
      </c>
      <c r="K18" s="122">
        <v>7</v>
      </c>
      <c r="L18" s="122">
        <v>38</v>
      </c>
      <c r="M18" s="122">
        <v>8</v>
      </c>
      <c r="N18" s="122">
        <v>2</v>
      </c>
      <c r="O18" s="122">
        <v>0</v>
      </c>
      <c r="P18" s="122">
        <v>30</v>
      </c>
      <c r="Q18" s="123">
        <v>125</v>
      </c>
      <c r="R18" s="123">
        <v>1</v>
      </c>
      <c r="S18" s="122">
        <v>551</v>
      </c>
    </row>
    <row r="19" spans="1:19" ht="15" customHeight="1">
      <c r="A19" s="113" t="s">
        <v>43</v>
      </c>
      <c r="B19" s="120">
        <v>120</v>
      </c>
      <c r="C19" s="120">
        <v>0</v>
      </c>
      <c r="D19" s="120">
        <v>542</v>
      </c>
      <c r="E19" s="120">
        <v>124</v>
      </c>
      <c r="F19" s="120">
        <v>228</v>
      </c>
      <c r="G19" s="120">
        <v>58</v>
      </c>
      <c r="H19" s="120">
        <v>118</v>
      </c>
      <c r="I19" s="121">
        <v>1190</v>
      </c>
      <c r="J19" s="120">
        <v>260</v>
      </c>
      <c r="K19" s="120">
        <v>285</v>
      </c>
      <c r="L19" s="120">
        <v>478</v>
      </c>
      <c r="M19" s="120">
        <v>334</v>
      </c>
      <c r="N19" s="120">
        <v>136</v>
      </c>
      <c r="O19" s="120">
        <v>0</v>
      </c>
      <c r="P19" s="120">
        <v>133</v>
      </c>
      <c r="Q19" s="121">
        <v>1626</v>
      </c>
      <c r="R19" s="121">
        <v>0</v>
      </c>
      <c r="S19" s="120">
        <v>2816</v>
      </c>
    </row>
    <row r="20" spans="1:19" ht="15" customHeight="1">
      <c r="A20" s="113" t="s">
        <v>44</v>
      </c>
      <c r="B20" s="120">
        <v>29</v>
      </c>
      <c r="C20" s="120">
        <v>0</v>
      </c>
      <c r="D20" s="120">
        <v>70</v>
      </c>
      <c r="E20" s="120">
        <v>53</v>
      </c>
      <c r="F20" s="120">
        <v>36</v>
      </c>
      <c r="G20" s="120">
        <v>20</v>
      </c>
      <c r="H20" s="120">
        <v>19</v>
      </c>
      <c r="I20" s="121">
        <v>227</v>
      </c>
      <c r="J20" s="120">
        <v>37</v>
      </c>
      <c r="K20" s="120">
        <v>7</v>
      </c>
      <c r="L20" s="120">
        <v>96</v>
      </c>
      <c r="M20" s="120">
        <v>43</v>
      </c>
      <c r="N20" s="120">
        <v>13</v>
      </c>
      <c r="O20" s="120">
        <v>0</v>
      </c>
      <c r="P20" s="120">
        <v>24</v>
      </c>
      <c r="Q20" s="121">
        <v>220</v>
      </c>
      <c r="R20" s="121">
        <v>0</v>
      </c>
      <c r="S20" s="120">
        <v>447</v>
      </c>
    </row>
    <row r="21" spans="1:19" ht="15" customHeight="1">
      <c r="A21" s="113" t="s">
        <v>45</v>
      </c>
      <c r="B21" s="120">
        <v>2</v>
      </c>
      <c r="C21" s="120">
        <v>0</v>
      </c>
      <c r="D21" s="120">
        <v>2</v>
      </c>
      <c r="E21" s="120">
        <v>11</v>
      </c>
      <c r="F21" s="120">
        <v>13</v>
      </c>
      <c r="G21" s="120">
        <v>1</v>
      </c>
      <c r="H21" s="120">
        <v>9</v>
      </c>
      <c r="I21" s="121">
        <v>38</v>
      </c>
      <c r="J21" s="120">
        <v>34</v>
      </c>
      <c r="K21" s="120">
        <v>30</v>
      </c>
      <c r="L21" s="120">
        <v>38</v>
      </c>
      <c r="M21" s="120">
        <v>38</v>
      </c>
      <c r="N21" s="120">
        <v>17</v>
      </c>
      <c r="O21" s="120">
        <v>0</v>
      </c>
      <c r="P21" s="120">
        <v>25</v>
      </c>
      <c r="Q21" s="121">
        <v>182</v>
      </c>
      <c r="R21" s="121">
        <v>1</v>
      </c>
      <c r="S21" s="120">
        <v>221</v>
      </c>
    </row>
    <row r="22" spans="1:19" ht="15" customHeight="1">
      <c r="A22" s="117" t="s">
        <v>46</v>
      </c>
      <c r="B22" s="122">
        <v>0</v>
      </c>
      <c r="C22" s="122">
        <v>0</v>
      </c>
      <c r="D22" s="122">
        <v>19</v>
      </c>
      <c r="E22" s="122">
        <v>6</v>
      </c>
      <c r="F22" s="122">
        <v>17</v>
      </c>
      <c r="G22" s="122">
        <v>3</v>
      </c>
      <c r="H22" s="122">
        <v>13</v>
      </c>
      <c r="I22" s="123">
        <v>58</v>
      </c>
      <c r="J22" s="122">
        <v>5</v>
      </c>
      <c r="K22" s="122">
        <v>1</v>
      </c>
      <c r="L22" s="122">
        <v>13</v>
      </c>
      <c r="M22" s="122">
        <v>13</v>
      </c>
      <c r="N22" s="122">
        <v>5</v>
      </c>
      <c r="O22" s="122">
        <v>0</v>
      </c>
      <c r="P22" s="122">
        <v>4</v>
      </c>
      <c r="Q22" s="123">
        <v>41</v>
      </c>
      <c r="R22" s="123">
        <v>0</v>
      </c>
      <c r="S22" s="122">
        <v>99</v>
      </c>
    </row>
    <row r="23" spans="1:19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2</v>
      </c>
      <c r="K23" s="120">
        <v>1</v>
      </c>
      <c r="L23" s="120">
        <v>0</v>
      </c>
      <c r="M23" s="120">
        <v>0</v>
      </c>
      <c r="N23" s="120">
        <v>0</v>
      </c>
      <c r="O23" s="120">
        <v>0</v>
      </c>
      <c r="P23" s="120">
        <v>24</v>
      </c>
      <c r="Q23" s="121">
        <v>27</v>
      </c>
      <c r="R23" s="121">
        <v>0</v>
      </c>
      <c r="S23" s="120">
        <v>27</v>
      </c>
    </row>
    <row r="24" spans="1:19" ht="15" customHeight="1">
      <c r="A24" s="113" t="s">
        <v>48</v>
      </c>
      <c r="B24" s="120">
        <v>108</v>
      </c>
      <c r="C24" s="120">
        <v>0</v>
      </c>
      <c r="D24" s="120">
        <v>189</v>
      </c>
      <c r="E24" s="120">
        <v>146</v>
      </c>
      <c r="F24" s="120">
        <v>14</v>
      </c>
      <c r="G24" s="120">
        <v>2</v>
      </c>
      <c r="H24" s="120">
        <v>509</v>
      </c>
      <c r="I24" s="121">
        <v>968</v>
      </c>
      <c r="J24" s="120">
        <v>184</v>
      </c>
      <c r="K24" s="120">
        <v>61</v>
      </c>
      <c r="L24" s="120">
        <v>504</v>
      </c>
      <c r="M24" s="120">
        <v>262</v>
      </c>
      <c r="N24" s="120">
        <v>19</v>
      </c>
      <c r="O24" s="120">
        <v>0</v>
      </c>
      <c r="P24" s="120">
        <v>390</v>
      </c>
      <c r="Q24" s="121">
        <v>1420</v>
      </c>
      <c r="R24" s="121">
        <v>12</v>
      </c>
      <c r="S24" s="120">
        <v>2400</v>
      </c>
    </row>
    <row r="25" spans="1:19" ht="15" customHeight="1">
      <c r="A25" s="113" t="s">
        <v>49</v>
      </c>
      <c r="B25" s="120">
        <v>78</v>
      </c>
      <c r="C25" s="120">
        <v>0</v>
      </c>
      <c r="D25" s="120">
        <v>107</v>
      </c>
      <c r="E25" s="120">
        <v>139</v>
      </c>
      <c r="F25" s="120">
        <v>149</v>
      </c>
      <c r="G25" s="120">
        <v>50</v>
      </c>
      <c r="H25" s="120">
        <v>91</v>
      </c>
      <c r="I25" s="121">
        <v>614</v>
      </c>
      <c r="J25" s="120">
        <v>88</v>
      </c>
      <c r="K25" s="120">
        <v>14</v>
      </c>
      <c r="L25" s="120">
        <v>161</v>
      </c>
      <c r="M25" s="120">
        <v>184</v>
      </c>
      <c r="N25" s="120">
        <v>46</v>
      </c>
      <c r="O25" s="120">
        <v>0</v>
      </c>
      <c r="P25" s="120">
        <v>80</v>
      </c>
      <c r="Q25" s="121">
        <v>573</v>
      </c>
      <c r="R25" s="121">
        <v>39</v>
      </c>
      <c r="S25" s="120">
        <v>1226</v>
      </c>
    </row>
    <row r="26" spans="1:19" ht="15" customHeight="1">
      <c r="A26" s="117" t="s">
        <v>50</v>
      </c>
      <c r="B26" s="122">
        <v>0</v>
      </c>
      <c r="C26" s="122">
        <v>0</v>
      </c>
      <c r="D26" s="122">
        <v>12</v>
      </c>
      <c r="E26" s="122">
        <v>15</v>
      </c>
      <c r="F26" s="122">
        <v>5</v>
      </c>
      <c r="G26" s="122">
        <v>0</v>
      </c>
      <c r="H26" s="122">
        <v>10</v>
      </c>
      <c r="I26" s="123">
        <v>42</v>
      </c>
      <c r="J26" s="122">
        <v>7</v>
      </c>
      <c r="K26" s="122">
        <v>4</v>
      </c>
      <c r="L26" s="122">
        <v>18</v>
      </c>
      <c r="M26" s="122">
        <v>8</v>
      </c>
      <c r="N26" s="122">
        <v>12</v>
      </c>
      <c r="O26" s="122">
        <v>0</v>
      </c>
      <c r="P26" s="122">
        <v>9</v>
      </c>
      <c r="Q26" s="123">
        <v>58</v>
      </c>
      <c r="R26" s="123">
        <v>0</v>
      </c>
      <c r="S26" s="122">
        <v>100</v>
      </c>
    </row>
    <row r="27" spans="1:19" ht="15" customHeight="1">
      <c r="A27" s="113" t="s">
        <v>51</v>
      </c>
      <c r="B27" s="120">
        <v>19</v>
      </c>
      <c r="C27" s="120">
        <v>0</v>
      </c>
      <c r="D27" s="120">
        <v>40</v>
      </c>
      <c r="E27" s="120">
        <v>17</v>
      </c>
      <c r="F27" s="120">
        <v>25</v>
      </c>
      <c r="G27" s="120">
        <v>5</v>
      </c>
      <c r="H27" s="120">
        <v>25</v>
      </c>
      <c r="I27" s="121">
        <v>131</v>
      </c>
      <c r="J27" s="120">
        <v>3</v>
      </c>
      <c r="K27" s="120">
        <v>3</v>
      </c>
      <c r="L27" s="120">
        <v>13</v>
      </c>
      <c r="M27" s="120">
        <v>4</v>
      </c>
      <c r="N27" s="120">
        <v>4</v>
      </c>
      <c r="O27" s="120">
        <v>0</v>
      </c>
      <c r="P27" s="120">
        <v>4</v>
      </c>
      <c r="Q27" s="121">
        <v>31</v>
      </c>
      <c r="R27" s="121">
        <v>5</v>
      </c>
      <c r="S27" s="120">
        <v>167</v>
      </c>
    </row>
    <row r="28" spans="1:19" ht="15" customHeight="1">
      <c r="A28" s="113" t="s">
        <v>52</v>
      </c>
      <c r="B28" s="120">
        <v>36</v>
      </c>
      <c r="C28" s="120">
        <v>0</v>
      </c>
      <c r="D28" s="120">
        <v>77</v>
      </c>
      <c r="E28" s="120">
        <v>90</v>
      </c>
      <c r="F28" s="120">
        <v>105</v>
      </c>
      <c r="G28" s="120">
        <v>15</v>
      </c>
      <c r="H28" s="120">
        <v>75</v>
      </c>
      <c r="I28" s="121">
        <v>398</v>
      </c>
      <c r="J28" s="120">
        <v>69</v>
      </c>
      <c r="K28" s="120">
        <v>10</v>
      </c>
      <c r="L28" s="120">
        <v>147</v>
      </c>
      <c r="M28" s="120">
        <v>124</v>
      </c>
      <c r="N28" s="120">
        <v>102</v>
      </c>
      <c r="O28" s="120">
        <v>0</v>
      </c>
      <c r="P28" s="120">
        <v>67</v>
      </c>
      <c r="Q28" s="121">
        <v>519</v>
      </c>
      <c r="R28" s="121">
        <v>1</v>
      </c>
      <c r="S28" s="120">
        <v>918</v>
      </c>
    </row>
    <row r="29" spans="1:19" ht="15" customHeight="1">
      <c r="A29" s="113" t="s">
        <v>53</v>
      </c>
      <c r="B29" s="120">
        <v>55</v>
      </c>
      <c r="C29" s="120">
        <v>0</v>
      </c>
      <c r="D29" s="120">
        <v>0</v>
      </c>
      <c r="E29" s="120">
        <v>76</v>
      </c>
      <c r="F29" s="120">
        <v>190</v>
      </c>
      <c r="G29" s="120">
        <v>0</v>
      </c>
      <c r="H29" s="120">
        <v>156</v>
      </c>
      <c r="I29" s="121">
        <v>477</v>
      </c>
      <c r="J29" s="120">
        <v>35</v>
      </c>
      <c r="K29" s="120">
        <v>0</v>
      </c>
      <c r="L29" s="120">
        <v>0</v>
      </c>
      <c r="M29" s="120">
        <v>31</v>
      </c>
      <c r="N29" s="120">
        <v>45</v>
      </c>
      <c r="O29" s="120">
        <v>0</v>
      </c>
      <c r="P29" s="120">
        <v>163</v>
      </c>
      <c r="Q29" s="121">
        <v>274</v>
      </c>
      <c r="R29" s="121">
        <v>0</v>
      </c>
      <c r="S29" s="120">
        <v>751</v>
      </c>
    </row>
    <row r="30" spans="1:19" ht="15" customHeight="1">
      <c r="A30" s="117" t="s">
        <v>54</v>
      </c>
      <c r="B30" s="122">
        <v>32</v>
      </c>
      <c r="C30" s="122">
        <v>0</v>
      </c>
      <c r="D30" s="122">
        <v>76</v>
      </c>
      <c r="E30" s="122">
        <v>46</v>
      </c>
      <c r="F30" s="122">
        <v>89</v>
      </c>
      <c r="G30" s="122">
        <v>1</v>
      </c>
      <c r="H30" s="122">
        <v>56</v>
      </c>
      <c r="I30" s="123">
        <v>300</v>
      </c>
      <c r="J30" s="122">
        <v>9</v>
      </c>
      <c r="K30" s="122">
        <v>0</v>
      </c>
      <c r="L30" s="122">
        <v>8</v>
      </c>
      <c r="M30" s="122">
        <v>2</v>
      </c>
      <c r="N30" s="122">
        <v>0</v>
      </c>
      <c r="O30" s="122">
        <v>0</v>
      </c>
      <c r="P30" s="122">
        <v>41</v>
      </c>
      <c r="Q30" s="123">
        <v>60</v>
      </c>
      <c r="R30" s="123">
        <v>0</v>
      </c>
      <c r="S30" s="122">
        <v>360</v>
      </c>
    </row>
    <row r="31" spans="1:19" ht="15" customHeight="1">
      <c r="A31" s="113" t="s">
        <v>55</v>
      </c>
      <c r="B31" s="120">
        <v>42</v>
      </c>
      <c r="C31" s="120">
        <v>0</v>
      </c>
      <c r="D31" s="120">
        <v>101</v>
      </c>
      <c r="E31" s="120">
        <v>45</v>
      </c>
      <c r="F31" s="120">
        <v>60</v>
      </c>
      <c r="G31" s="120">
        <v>8</v>
      </c>
      <c r="H31" s="120">
        <v>58</v>
      </c>
      <c r="I31" s="121">
        <v>314</v>
      </c>
      <c r="J31" s="120">
        <v>0</v>
      </c>
      <c r="K31" s="120">
        <v>1</v>
      </c>
      <c r="L31" s="120">
        <v>21</v>
      </c>
      <c r="M31" s="120">
        <v>22</v>
      </c>
      <c r="N31" s="120">
        <v>8</v>
      </c>
      <c r="O31" s="120">
        <v>0</v>
      </c>
      <c r="P31" s="120">
        <v>20</v>
      </c>
      <c r="Q31" s="121">
        <v>72</v>
      </c>
      <c r="R31" s="121">
        <v>0</v>
      </c>
      <c r="S31" s="120">
        <v>386</v>
      </c>
    </row>
    <row r="32" spans="1:19" ht="15" customHeight="1">
      <c r="A32" s="113" t="s">
        <v>56</v>
      </c>
      <c r="B32" s="120">
        <v>45</v>
      </c>
      <c r="C32" s="120">
        <v>0</v>
      </c>
      <c r="D32" s="120">
        <v>108</v>
      </c>
      <c r="E32" s="120">
        <v>73</v>
      </c>
      <c r="F32" s="120">
        <v>170</v>
      </c>
      <c r="G32" s="120">
        <v>74</v>
      </c>
      <c r="H32" s="120">
        <v>89</v>
      </c>
      <c r="I32" s="121">
        <v>559</v>
      </c>
      <c r="J32" s="120">
        <v>17</v>
      </c>
      <c r="K32" s="120">
        <v>2</v>
      </c>
      <c r="L32" s="120">
        <v>68</v>
      </c>
      <c r="M32" s="120">
        <v>25</v>
      </c>
      <c r="N32" s="120">
        <v>13</v>
      </c>
      <c r="O32" s="120">
        <v>0</v>
      </c>
      <c r="P32" s="120">
        <v>36</v>
      </c>
      <c r="Q32" s="121">
        <v>161</v>
      </c>
      <c r="R32" s="121">
        <v>0</v>
      </c>
      <c r="S32" s="120">
        <v>720</v>
      </c>
    </row>
    <row r="33" spans="1:19" ht="15" customHeight="1">
      <c r="A33" s="113" t="s">
        <v>57</v>
      </c>
      <c r="B33" s="120">
        <v>33</v>
      </c>
      <c r="C33" s="120">
        <v>0</v>
      </c>
      <c r="D33" s="120">
        <v>37</v>
      </c>
      <c r="E33" s="120">
        <v>42</v>
      </c>
      <c r="F33" s="120">
        <v>92</v>
      </c>
      <c r="G33" s="120">
        <v>40</v>
      </c>
      <c r="H33" s="120">
        <v>104</v>
      </c>
      <c r="I33" s="121">
        <v>348</v>
      </c>
      <c r="J33" s="120">
        <v>60</v>
      </c>
      <c r="K33" s="120">
        <v>3</v>
      </c>
      <c r="L33" s="120">
        <v>118</v>
      </c>
      <c r="M33" s="120">
        <v>83</v>
      </c>
      <c r="N33" s="120">
        <v>48</v>
      </c>
      <c r="O33" s="120">
        <v>0</v>
      </c>
      <c r="P33" s="120">
        <v>20</v>
      </c>
      <c r="Q33" s="121">
        <v>332</v>
      </c>
      <c r="R33" s="121">
        <v>0</v>
      </c>
      <c r="S33" s="120">
        <v>680</v>
      </c>
    </row>
    <row r="34" spans="1:19" ht="15" customHeight="1">
      <c r="A34" s="117" t="s">
        <v>58</v>
      </c>
      <c r="B34" s="122">
        <v>4</v>
      </c>
      <c r="C34" s="122">
        <v>0</v>
      </c>
      <c r="D34" s="122">
        <v>12</v>
      </c>
      <c r="E34" s="122">
        <v>50</v>
      </c>
      <c r="F34" s="122">
        <v>4</v>
      </c>
      <c r="G34" s="122">
        <v>0</v>
      </c>
      <c r="H34" s="122">
        <v>65</v>
      </c>
      <c r="I34" s="123">
        <v>135</v>
      </c>
      <c r="J34" s="122">
        <v>0</v>
      </c>
      <c r="K34" s="122">
        <v>0</v>
      </c>
      <c r="L34" s="122">
        <v>0</v>
      </c>
      <c r="M34" s="122">
        <v>0</v>
      </c>
      <c r="N34" s="122">
        <v>1</v>
      </c>
      <c r="O34" s="122">
        <v>0</v>
      </c>
      <c r="P34" s="122">
        <v>0</v>
      </c>
      <c r="Q34" s="123">
        <v>1</v>
      </c>
      <c r="R34" s="123">
        <v>0</v>
      </c>
      <c r="S34" s="122">
        <v>136</v>
      </c>
    </row>
    <row r="35" spans="1:19" ht="15" customHeight="1">
      <c r="A35" s="113" t="s">
        <v>59</v>
      </c>
      <c r="B35" s="120">
        <v>1</v>
      </c>
      <c r="C35" s="120">
        <v>0</v>
      </c>
      <c r="D35" s="120">
        <v>44</v>
      </c>
      <c r="E35" s="120">
        <v>32</v>
      </c>
      <c r="F35" s="120">
        <v>34</v>
      </c>
      <c r="G35" s="120">
        <v>33</v>
      </c>
      <c r="H35" s="120">
        <v>26</v>
      </c>
      <c r="I35" s="121">
        <v>170</v>
      </c>
      <c r="J35" s="120">
        <v>63</v>
      </c>
      <c r="K35" s="120">
        <v>41</v>
      </c>
      <c r="L35" s="120">
        <v>100</v>
      </c>
      <c r="M35" s="120">
        <v>58</v>
      </c>
      <c r="N35" s="120">
        <v>26</v>
      </c>
      <c r="O35" s="120">
        <v>0</v>
      </c>
      <c r="P35" s="120">
        <v>23</v>
      </c>
      <c r="Q35" s="121">
        <v>311</v>
      </c>
      <c r="R35" s="121">
        <v>4</v>
      </c>
      <c r="S35" s="120">
        <v>485</v>
      </c>
    </row>
    <row r="36" spans="1:19" ht="15" customHeight="1">
      <c r="A36" s="113" t="s">
        <v>60</v>
      </c>
      <c r="B36" s="120">
        <v>4</v>
      </c>
      <c r="C36" s="120">
        <v>0</v>
      </c>
      <c r="D36" s="120">
        <v>7</v>
      </c>
      <c r="E36" s="120">
        <v>9</v>
      </c>
      <c r="F36" s="120">
        <v>5</v>
      </c>
      <c r="G36" s="120">
        <v>3</v>
      </c>
      <c r="H36" s="120">
        <v>11</v>
      </c>
      <c r="I36" s="121">
        <v>39</v>
      </c>
      <c r="J36" s="120">
        <v>49</v>
      </c>
      <c r="K36" s="120">
        <v>50</v>
      </c>
      <c r="L36" s="120">
        <v>49</v>
      </c>
      <c r="M36" s="120">
        <v>38</v>
      </c>
      <c r="N36" s="120">
        <v>2</v>
      </c>
      <c r="O36" s="120">
        <v>0</v>
      </c>
      <c r="P36" s="120">
        <v>135</v>
      </c>
      <c r="Q36" s="121">
        <v>323</v>
      </c>
      <c r="R36" s="121">
        <v>12</v>
      </c>
      <c r="S36" s="120">
        <v>374</v>
      </c>
    </row>
    <row r="37" spans="1:19" ht="15" customHeight="1">
      <c r="A37" s="113" t="s">
        <v>61</v>
      </c>
      <c r="B37" s="120">
        <v>28</v>
      </c>
      <c r="C37" s="120">
        <v>0</v>
      </c>
      <c r="D37" s="120">
        <v>51</v>
      </c>
      <c r="E37" s="120">
        <v>93</v>
      </c>
      <c r="F37" s="120">
        <v>128</v>
      </c>
      <c r="G37" s="120">
        <v>12</v>
      </c>
      <c r="H37" s="120">
        <v>79</v>
      </c>
      <c r="I37" s="121">
        <v>391</v>
      </c>
      <c r="J37" s="120">
        <v>72</v>
      </c>
      <c r="K37" s="120">
        <v>29</v>
      </c>
      <c r="L37" s="120">
        <v>191</v>
      </c>
      <c r="M37" s="120">
        <v>126</v>
      </c>
      <c r="N37" s="120">
        <v>42</v>
      </c>
      <c r="O37" s="120">
        <v>0</v>
      </c>
      <c r="P37" s="120">
        <v>33</v>
      </c>
      <c r="Q37" s="121">
        <v>493</v>
      </c>
      <c r="R37" s="121">
        <v>5</v>
      </c>
      <c r="S37" s="120">
        <v>889</v>
      </c>
    </row>
    <row r="38" spans="1:19" ht="15" customHeight="1">
      <c r="A38" s="117" t="s">
        <v>62</v>
      </c>
      <c r="B38" s="122">
        <v>11</v>
      </c>
      <c r="C38" s="122">
        <v>0</v>
      </c>
      <c r="D38" s="122">
        <v>67</v>
      </c>
      <c r="E38" s="122">
        <v>52</v>
      </c>
      <c r="F38" s="122">
        <v>65</v>
      </c>
      <c r="G38" s="122">
        <v>22</v>
      </c>
      <c r="H38" s="122">
        <v>30</v>
      </c>
      <c r="I38" s="123">
        <v>247</v>
      </c>
      <c r="J38" s="122">
        <v>21</v>
      </c>
      <c r="K38" s="122">
        <v>11</v>
      </c>
      <c r="L38" s="122">
        <v>22</v>
      </c>
      <c r="M38" s="122">
        <v>41</v>
      </c>
      <c r="N38" s="122">
        <v>13</v>
      </c>
      <c r="O38" s="122">
        <v>0</v>
      </c>
      <c r="P38" s="122">
        <v>13</v>
      </c>
      <c r="Q38" s="123">
        <v>121</v>
      </c>
      <c r="R38" s="123">
        <v>0</v>
      </c>
      <c r="S38" s="122">
        <v>368</v>
      </c>
    </row>
    <row r="39" spans="1:19" ht="15" customHeight="1">
      <c r="A39" s="113" t="s">
        <v>63</v>
      </c>
      <c r="B39" s="120">
        <v>71</v>
      </c>
      <c r="C39" s="120">
        <v>0</v>
      </c>
      <c r="D39" s="120">
        <v>102</v>
      </c>
      <c r="E39" s="120">
        <v>19</v>
      </c>
      <c r="F39" s="120">
        <v>310</v>
      </c>
      <c r="G39" s="120">
        <v>2</v>
      </c>
      <c r="H39" s="120">
        <v>4</v>
      </c>
      <c r="I39" s="121">
        <v>508</v>
      </c>
      <c r="J39" s="120">
        <v>2</v>
      </c>
      <c r="K39" s="120">
        <v>11</v>
      </c>
      <c r="L39" s="120">
        <v>10</v>
      </c>
      <c r="M39" s="120">
        <v>5</v>
      </c>
      <c r="N39" s="120">
        <v>1</v>
      </c>
      <c r="O39" s="120">
        <v>0</v>
      </c>
      <c r="P39" s="120">
        <v>93</v>
      </c>
      <c r="Q39" s="121">
        <v>122</v>
      </c>
      <c r="R39" s="121">
        <v>0</v>
      </c>
      <c r="S39" s="120">
        <v>630</v>
      </c>
    </row>
    <row r="40" spans="1:19" ht="15" customHeight="1">
      <c r="A40" s="113" t="s">
        <v>64</v>
      </c>
      <c r="B40" s="120">
        <v>38</v>
      </c>
      <c r="C40" s="120">
        <v>0</v>
      </c>
      <c r="D40" s="120">
        <v>103</v>
      </c>
      <c r="E40" s="120">
        <v>96</v>
      </c>
      <c r="F40" s="120">
        <v>161</v>
      </c>
      <c r="G40" s="120">
        <v>20</v>
      </c>
      <c r="H40" s="120">
        <v>76</v>
      </c>
      <c r="I40" s="121">
        <v>494</v>
      </c>
      <c r="J40" s="120">
        <v>59</v>
      </c>
      <c r="K40" s="120">
        <v>51</v>
      </c>
      <c r="L40" s="120">
        <v>52</v>
      </c>
      <c r="M40" s="120">
        <v>50</v>
      </c>
      <c r="N40" s="120">
        <v>41</v>
      </c>
      <c r="O40" s="120">
        <v>0</v>
      </c>
      <c r="P40" s="120">
        <v>38</v>
      </c>
      <c r="Q40" s="121">
        <v>291</v>
      </c>
      <c r="R40" s="121">
        <v>1</v>
      </c>
      <c r="S40" s="120">
        <v>786</v>
      </c>
    </row>
    <row r="41" spans="1:19" ht="15" customHeight="1">
      <c r="A41" s="113" t="s">
        <v>65</v>
      </c>
      <c r="B41" s="120">
        <v>35</v>
      </c>
      <c r="C41" s="120">
        <v>0</v>
      </c>
      <c r="D41" s="120">
        <v>64</v>
      </c>
      <c r="E41" s="120">
        <v>29</v>
      </c>
      <c r="F41" s="120">
        <v>21</v>
      </c>
      <c r="G41" s="120">
        <v>2</v>
      </c>
      <c r="H41" s="120">
        <v>25</v>
      </c>
      <c r="I41" s="121">
        <v>176</v>
      </c>
      <c r="J41" s="120">
        <v>0</v>
      </c>
      <c r="K41" s="120">
        <v>0</v>
      </c>
      <c r="L41" s="120">
        <v>15</v>
      </c>
      <c r="M41" s="120">
        <v>8</v>
      </c>
      <c r="N41" s="120">
        <v>1</v>
      </c>
      <c r="O41" s="120">
        <v>0</v>
      </c>
      <c r="P41" s="120">
        <v>5</v>
      </c>
      <c r="Q41" s="121">
        <v>29</v>
      </c>
      <c r="R41" s="121">
        <v>4</v>
      </c>
      <c r="S41" s="120">
        <v>209</v>
      </c>
    </row>
    <row r="42" spans="1:19" ht="15" customHeight="1">
      <c r="A42" s="117" t="s">
        <v>66</v>
      </c>
      <c r="B42" s="122">
        <v>27</v>
      </c>
      <c r="C42" s="122">
        <v>0</v>
      </c>
      <c r="D42" s="122">
        <v>37</v>
      </c>
      <c r="E42" s="122">
        <v>26</v>
      </c>
      <c r="F42" s="122">
        <v>19</v>
      </c>
      <c r="G42" s="122">
        <v>2</v>
      </c>
      <c r="H42" s="122">
        <v>27</v>
      </c>
      <c r="I42" s="123">
        <v>138</v>
      </c>
      <c r="J42" s="122">
        <v>3</v>
      </c>
      <c r="K42" s="122">
        <v>0</v>
      </c>
      <c r="L42" s="122">
        <v>15</v>
      </c>
      <c r="M42" s="122">
        <v>8</v>
      </c>
      <c r="N42" s="122">
        <v>2</v>
      </c>
      <c r="O42" s="122">
        <v>0</v>
      </c>
      <c r="P42" s="122">
        <v>15</v>
      </c>
      <c r="Q42" s="123">
        <v>43</v>
      </c>
      <c r="R42" s="123">
        <v>0</v>
      </c>
      <c r="S42" s="122">
        <v>181</v>
      </c>
    </row>
    <row r="43" spans="1:19" ht="15" customHeight="1">
      <c r="A43" s="113" t="s">
        <v>67</v>
      </c>
      <c r="B43" s="120">
        <v>25</v>
      </c>
      <c r="C43" s="120">
        <v>0</v>
      </c>
      <c r="D43" s="120">
        <v>54</v>
      </c>
      <c r="E43" s="120">
        <v>7</v>
      </c>
      <c r="F43" s="120">
        <v>6</v>
      </c>
      <c r="G43" s="120">
        <v>5</v>
      </c>
      <c r="H43" s="120">
        <v>6</v>
      </c>
      <c r="I43" s="121">
        <v>103</v>
      </c>
      <c r="J43" s="120">
        <v>10</v>
      </c>
      <c r="K43" s="120">
        <v>7</v>
      </c>
      <c r="L43" s="120">
        <v>14</v>
      </c>
      <c r="M43" s="120">
        <v>68</v>
      </c>
      <c r="N43" s="120">
        <v>4</v>
      </c>
      <c r="O43" s="120">
        <v>0</v>
      </c>
      <c r="P43" s="120">
        <v>34</v>
      </c>
      <c r="Q43" s="121">
        <v>137</v>
      </c>
      <c r="R43" s="121">
        <v>6</v>
      </c>
      <c r="S43" s="120">
        <v>246</v>
      </c>
    </row>
    <row r="44" spans="1:19" ht="15" customHeight="1">
      <c r="A44" s="113" t="s">
        <v>68</v>
      </c>
      <c r="B44" s="120">
        <v>7</v>
      </c>
      <c r="C44" s="120">
        <v>0</v>
      </c>
      <c r="D44" s="120">
        <v>6</v>
      </c>
      <c r="E44" s="120">
        <v>0</v>
      </c>
      <c r="F44" s="120">
        <v>4</v>
      </c>
      <c r="G44" s="120">
        <v>20</v>
      </c>
      <c r="H44" s="120">
        <v>27</v>
      </c>
      <c r="I44" s="121">
        <v>64</v>
      </c>
      <c r="J44" s="120">
        <v>6</v>
      </c>
      <c r="K44" s="120">
        <v>0</v>
      </c>
      <c r="L44" s="120">
        <v>3</v>
      </c>
      <c r="M44" s="120">
        <v>1</v>
      </c>
      <c r="N44" s="120">
        <v>5</v>
      </c>
      <c r="O44" s="120">
        <v>0</v>
      </c>
      <c r="P44" s="120">
        <v>11</v>
      </c>
      <c r="Q44" s="121">
        <v>26</v>
      </c>
      <c r="R44" s="121">
        <v>0</v>
      </c>
      <c r="S44" s="120">
        <v>90</v>
      </c>
    </row>
    <row r="45" spans="1:19" ht="15" customHeight="1">
      <c r="A45" s="113" t="s">
        <v>69</v>
      </c>
      <c r="B45" s="120">
        <v>7</v>
      </c>
      <c r="C45" s="120">
        <v>0</v>
      </c>
      <c r="D45" s="120">
        <v>16</v>
      </c>
      <c r="E45" s="120">
        <v>10</v>
      </c>
      <c r="F45" s="120">
        <v>24</v>
      </c>
      <c r="G45" s="120">
        <v>0</v>
      </c>
      <c r="H45" s="120">
        <v>31</v>
      </c>
      <c r="I45" s="121">
        <v>88</v>
      </c>
      <c r="J45" s="120">
        <v>67</v>
      </c>
      <c r="K45" s="120">
        <v>59</v>
      </c>
      <c r="L45" s="120">
        <v>181</v>
      </c>
      <c r="M45" s="120">
        <v>131</v>
      </c>
      <c r="N45" s="120">
        <v>32</v>
      </c>
      <c r="O45" s="120">
        <v>0</v>
      </c>
      <c r="P45" s="120">
        <v>66</v>
      </c>
      <c r="Q45" s="121">
        <v>536</v>
      </c>
      <c r="R45" s="121">
        <v>3</v>
      </c>
      <c r="S45" s="120">
        <v>627</v>
      </c>
    </row>
    <row r="46" spans="1:19" ht="15" customHeight="1">
      <c r="A46" s="117" t="s">
        <v>70</v>
      </c>
      <c r="B46" s="122">
        <v>76</v>
      </c>
      <c r="C46" s="122">
        <v>0</v>
      </c>
      <c r="D46" s="122">
        <v>159</v>
      </c>
      <c r="E46" s="122">
        <v>5</v>
      </c>
      <c r="F46" s="122">
        <v>0</v>
      </c>
      <c r="G46" s="122">
        <v>1</v>
      </c>
      <c r="H46" s="122">
        <v>13</v>
      </c>
      <c r="I46" s="123">
        <v>254</v>
      </c>
      <c r="J46" s="122">
        <v>4</v>
      </c>
      <c r="K46" s="122">
        <v>2</v>
      </c>
      <c r="L46" s="122">
        <v>56</v>
      </c>
      <c r="M46" s="122">
        <v>0</v>
      </c>
      <c r="N46" s="122">
        <v>0</v>
      </c>
      <c r="O46" s="122">
        <v>0</v>
      </c>
      <c r="P46" s="122">
        <v>13</v>
      </c>
      <c r="Q46" s="123">
        <v>75</v>
      </c>
      <c r="R46" s="123">
        <v>21</v>
      </c>
      <c r="S46" s="122">
        <v>350</v>
      </c>
    </row>
    <row r="47" spans="1:19" ht="15" customHeight="1">
      <c r="A47" s="113" t="s">
        <v>71</v>
      </c>
      <c r="B47" s="120">
        <v>54</v>
      </c>
      <c r="C47" s="120">
        <v>0</v>
      </c>
      <c r="D47" s="120">
        <v>139</v>
      </c>
      <c r="E47" s="120">
        <v>85</v>
      </c>
      <c r="F47" s="120">
        <v>37</v>
      </c>
      <c r="G47" s="120">
        <v>47</v>
      </c>
      <c r="H47" s="120">
        <v>172</v>
      </c>
      <c r="I47" s="121">
        <v>534</v>
      </c>
      <c r="J47" s="120">
        <v>58</v>
      </c>
      <c r="K47" s="120">
        <v>21</v>
      </c>
      <c r="L47" s="120">
        <v>181</v>
      </c>
      <c r="M47" s="120">
        <v>104</v>
      </c>
      <c r="N47" s="120">
        <v>41</v>
      </c>
      <c r="O47" s="120">
        <v>0</v>
      </c>
      <c r="P47" s="120">
        <v>232</v>
      </c>
      <c r="Q47" s="121">
        <v>637</v>
      </c>
      <c r="R47" s="121">
        <v>0</v>
      </c>
      <c r="S47" s="120">
        <v>1171</v>
      </c>
    </row>
    <row r="48" spans="1:19" ht="15" customHeight="1">
      <c r="A48" s="113" t="s">
        <v>72</v>
      </c>
      <c r="B48" s="120">
        <v>72</v>
      </c>
      <c r="C48" s="120">
        <v>0</v>
      </c>
      <c r="D48" s="120">
        <v>146</v>
      </c>
      <c r="E48" s="120">
        <v>150</v>
      </c>
      <c r="F48" s="120">
        <v>185</v>
      </c>
      <c r="G48" s="120">
        <v>79</v>
      </c>
      <c r="H48" s="120">
        <v>203</v>
      </c>
      <c r="I48" s="121">
        <v>835</v>
      </c>
      <c r="J48" s="120">
        <v>34</v>
      </c>
      <c r="K48" s="120">
        <v>25</v>
      </c>
      <c r="L48" s="120">
        <v>102</v>
      </c>
      <c r="M48" s="120">
        <v>65</v>
      </c>
      <c r="N48" s="120">
        <v>34</v>
      </c>
      <c r="O48" s="120">
        <v>0</v>
      </c>
      <c r="P48" s="120">
        <v>134</v>
      </c>
      <c r="Q48" s="121">
        <v>394</v>
      </c>
      <c r="R48" s="121">
        <v>1</v>
      </c>
      <c r="S48" s="120">
        <v>1230</v>
      </c>
    </row>
    <row r="49" spans="1:19" ht="15" customHeight="1">
      <c r="A49" s="113" t="s">
        <v>73</v>
      </c>
      <c r="B49" s="120">
        <v>5</v>
      </c>
      <c r="C49" s="120">
        <v>0</v>
      </c>
      <c r="D49" s="120">
        <v>51</v>
      </c>
      <c r="E49" s="120">
        <v>25</v>
      </c>
      <c r="F49" s="120">
        <v>19</v>
      </c>
      <c r="G49" s="120">
        <v>0</v>
      </c>
      <c r="H49" s="120">
        <v>32</v>
      </c>
      <c r="I49" s="121">
        <v>132</v>
      </c>
      <c r="J49" s="120">
        <v>3</v>
      </c>
      <c r="K49" s="120">
        <v>0</v>
      </c>
      <c r="L49" s="120">
        <v>4</v>
      </c>
      <c r="M49" s="120">
        <v>5</v>
      </c>
      <c r="N49" s="120">
        <v>0</v>
      </c>
      <c r="O49" s="120">
        <v>0</v>
      </c>
      <c r="P49" s="120">
        <v>4</v>
      </c>
      <c r="Q49" s="121">
        <v>16</v>
      </c>
      <c r="R49" s="121">
        <v>0</v>
      </c>
      <c r="S49" s="120">
        <v>148</v>
      </c>
    </row>
    <row r="50" spans="1:19" ht="15" customHeight="1">
      <c r="A50" s="117" t="s">
        <v>74</v>
      </c>
      <c r="B50" s="122">
        <v>49</v>
      </c>
      <c r="C50" s="122">
        <v>0</v>
      </c>
      <c r="D50" s="122">
        <v>98</v>
      </c>
      <c r="E50" s="122">
        <v>75</v>
      </c>
      <c r="F50" s="122">
        <v>213</v>
      </c>
      <c r="G50" s="122">
        <v>78</v>
      </c>
      <c r="H50" s="122">
        <v>148</v>
      </c>
      <c r="I50" s="123">
        <v>661</v>
      </c>
      <c r="J50" s="122">
        <v>63</v>
      </c>
      <c r="K50" s="122">
        <v>23</v>
      </c>
      <c r="L50" s="122">
        <v>87</v>
      </c>
      <c r="M50" s="122">
        <v>84</v>
      </c>
      <c r="N50" s="122">
        <v>48</v>
      </c>
      <c r="O50" s="122">
        <v>0</v>
      </c>
      <c r="P50" s="122">
        <v>51</v>
      </c>
      <c r="Q50" s="123">
        <v>356</v>
      </c>
      <c r="R50" s="123">
        <v>0</v>
      </c>
      <c r="S50" s="122">
        <v>1017</v>
      </c>
    </row>
    <row r="51" spans="1:19" ht="15" customHeight="1">
      <c r="A51" s="113" t="s">
        <v>75</v>
      </c>
      <c r="B51" s="120">
        <v>53</v>
      </c>
      <c r="C51" s="120">
        <v>0</v>
      </c>
      <c r="D51" s="120">
        <v>95</v>
      </c>
      <c r="E51" s="120">
        <v>84</v>
      </c>
      <c r="F51" s="120">
        <v>163</v>
      </c>
      <c r="G51" s="120">
        <v>1</v>
      </c>
      <c r="H51" s="120">
        <v>101</v>
      </c>
      <c r="I51" s="121">
        <v>497</v>
      </c>
      <c r="J51" s="120">
        <v>29</v>
      </c>
      <c r="K51" s="120">
        <v>8</v>
      </c>
      <c r="L51" s="120">
        <v>39</v>
      </c>
      <c r="M51" s="120">
        <v>23</v>
      </c>
      <c r="N51" s="120">
        <v>4</v>
      </c>
      <c r="O51" s="120">
        <v>0</v>
      </c>
      <c r="P51" s="120">
        <v>96</v>
      </c>
      <c r="Q51" s="121">
        <v>199</v>
      </c>
      <c r="R51" s="121">
        <v>0</v>
      </c>
      <c r="S51" s="120">
        <v>696</v>
      </c>
    </row>
    <row r="52" spans="1:19" ht="15" customHeight="1">
      <c r="A52" s="113" t="s">
        <v>76</v>
      </c>
      <c r="B52" s="120">
        <v>19</v>
      </c>
      <c r="C52" s="120">
        <v>0</v>
      </c>
      <c r="D52" s="120">
        <v>66</v>
      </c>
      <c r="E52" s="120">
        <v>47</v>
      </c>
      <c r="F52" s="120">
        <v>49</v>
      </c>
      <c r="G52" s="120">
        <v>12</v>
      </c>
      <c r="H52" s="120">
        <v>24</v>
      </c>
      <c r="I52" s="121">
        <v>217</v>
      </c>
      <c r="J52" s="120">
        <v>9</v>
      </c>
      <c r="K52" s="120">
        <v>0</v>
      </c>
      <c r="L52" s="120">
        <v>50</v>
      </c>
      <c r="M52" s="120">
        <v>25</v>
      </c>
      <c r="N52" s="120">
        <v>19</v>
      </c>
      <c r="O52" s="120">
        <v>0</v>
      </c>
      <c r="P52" s="120">
        <v>11</v>
      </c>
      <c r="Q52" s="121">
        <v>114</v>
      </c>
      <c r="R52" s="121">
        <v>0</v>
      </c>
      <c r="S52" s="120">
        <v>331</v>
      </c>
    </row>
    <row r="53" spans="1:19" ht="15" customHeight="1">
      <c r="A53" s="113" t="s">
        <v>77</v>
      </c>
      <c r="B53" s="120">
        <v>56</v>
      </c>
      <c r="C53" s="120">
        <v>0</v>
      </c>
      <c r="D53" s="120">
        <v>94</v>
      </c>
      <c r="E53" s="120">
        <v>167</v>
      </c>
      <c r="F53" s="120">
        <v>122</v>
      </c>
      <c r="G53" s="120">
        <v>60</v>
      </c>
      <c r="H53" s="120">
        <v>141</v>
      </c>
      <c r="I53" s="121">
        <v>640</v>
      </c>
      <c r="J53" s="120">
        <v>81</v>
      </c>
      <c r="K53" s="120">
        <v>31</v>
      </c>
      <c r="L53" s="120">
        <v>240</v>
      </c>
      <c r="M53" s="120">
        <v>146</v>
      </c>
      <c r="N53" s="120">
        <v>50</v>
      </c>
      <c r="O53" s="120">
        <v>0</v>
      </c>
      <c r="P53" s="120">
        <v>98</v>
      </c>
      <c r="Q53" s="121">
        <v>646</v>
      </c>
      <c r="R53" s="121">
        <v>0</v>
      </c>
      <c r="S53" s="120">
        <v>1286</v>
      </c>
    </row>
    <row r="54" spans="1:19" ht="15" customHeight="1">
      <c r="A54" s="117" t="s">
        <v>78</v>
      </c>
      <c r="B54" s="122">
        <v>0</v>
      </c>
      <c r="C54" s="122">
        <v>0</v>
      </c>
      <c r="D54" s="122">
        <v>0</v>
      </c>
      <c r="E54" s="122">
        <v>2</v>
      </c>
      <c r="F54" s="122">
        <v>2</v>
      </c>
      <c r="G54" s="122">
        <v>0</v>
      </c>
      <c r="H54" s="122">
        <v>3</v>
      </c>
      <c r="I54" s="123">
        <v>7</v>
      </c>
      <c r="J54" s="122">
        <v>8</v>
      </c>
      <c r="K54" s="122">
        <v>7</v>
      </c>
      <c r="L54" s="122">
        <v>27</v>
      </c>
      <c r="M54" s="122">
        <v>3</v>
      </c>
      <c r="N54" s="122">
        <v>0</v>
      </c>
      <c r="O54" s="122">
        <v>0</v>
      </c>
      <c r="P54" s="122">
        <v>14</v>
      </c>
      <c r="Q54" s="123">
        <v>59</v>
      </c>
      <c r="R54" s="123">
        <v>0</v>
      </c>
      <c r="S54" s="122">
        <v>66</v>
      </c>
    </row>
    <row r="55" spans="1:19" ht="15" customHeight="1">
      <c r="A55" s="113" t="s">
        <v>79</v>
      </c>
      <c r="B55" s="120">
        <v>81</v>
      </c>
      <c r="C55" s="120">
        <v>0</v>
      </c>
      <c r="D55" s="120">
        <v>126</v>
      </c>
      <c r="E55" s="120">
        <v>151</v>
      </c>
      <c r="F55" s="120">
        <v>207</v>
      </c>
      <c r="G55" s="120">
        <v>20</v>
      </c>
      <c r="H55" s="120">
        <v>52</v>
      </c>
      <c r="I55" s="121">
        <v>637</v>
      </c>
      <c r="J55" s="120">
        <v>38</v>
      </c>
      <c r="K55" s="120">
        <v>10</v>
      </c>
      <c r="L55" s="120">
        <v>42</v>
      </c>
      <c r="M55" s="120">
        <v>31</v>
      </c>
      <c r="N55" s="120">
        <v>13</v>
      </c>
      <c r="O55" s="120">
        <v>0</v>
      </c>
      <c r="P55" s="120">
        <v>0</v>
      </c>
      <c r="Q55" s="121">
        <v>134</v>
      </c>
      <c r="R55" s="121">
        <v>57</v>
      </c>
      <c r="S55" s="120">
        <v>828</v>
      </c>
    </row>
    <row r="56" spans="1:19" ht="15" customHeight="1">
      <c r="A56" s="113" t="s">
        <v>80</v>
      </c>
      <c r="B56" s="120">
        <v>20</v>
      </c>
      <c r="C56" s="120">
        <v>0</v>
      </c>
      <c r="D56" s="120">
        <v>19</v>
      </c>
      <c r="E56" s="120">
        <v>18</v>
      </c>
      <c r="F56" s="120">
        <v>22</v>
      </c>
      <c r="G56" s="120">
        <v>5</v>
      </c>
      <c r="H56" s="120">
        <v>12</v>
      </c>
      <c r="I56" s="121">
        <v>96</v>
      </c>
      <c r="J56" s="120">
        <v>1</v>
      </c>
      <c r="K56" s="120">
        <v>0</v>
      </c>
      <c r="L56" s="120">
        <v>3</v>
      </c>
      <c r="M56" s="120">
        <v>6</v>
      </c>
      <c r="N56" s="120">
        <v>1</v>
      </c>
      <c r="O56" s="120">
        <v>0</v>
      </c>
      <c r="P56" s="120">
        <v>4</v>
      </c>
      <c r="Q56" s="121">
        <v>15</v>
      </c>
      <c r="R56" s="121">
        <v>0</v>
      </c>
      <c r="S56" s="120">
        <v>111</v>
      </c>
    </row>
    <row r="57" spans="1:19" ht="15" customHeight="1">
      <c r="A57" s="113" t="s">
        <v>81</v>
      </c>
      <c r="B57" s="120">
        <v>52</v>
      </c>
      <c r="C57" s="120">
        <v>0</v>
      </c>
      <c r="D57" s="120">
        <v>82</v>
      </c>
      <c r="E57" s="120">
        <v>138</v>
      </c>
      <c r="F57" s="120">
        <v>115</v>
      </c>
      <c r="G57" s="120">
        <v>71</v>
      </c>
      <c r="H57" s="120">
        <v>84</v>
      </c>
      <c r="I57" s="121">
        <v>542</v>
      </c>
      <c r="J57" s="120">
        <v>59</v>
      </c>
      <c r="K57" s="120">
        <v>18</v>
      </c>
      <c r="L57" s="120">
        <v>127</v>
      </c>
      <c r="M57" s="120">
        <v>95</v>
      </c>
      <c r="N57" s="120">
        <v>41</v>
      </c>
      <c r="O57" s="120">
        <v>0</v>
      </c>
      <c r="P57" s="120">
        <v>55</v>
      </c>
      <c r="Q57" s="121">
        <v>395</v>
      </c>
      <c r="R57" s="121">
        <v>0</v>
      </c>
      <c r="S57" s="120">
        <v>937</v>
      </c>
    </row>
    <row r="58" spans="1:19" ht="15" customHeight="1">
      <c r="A58" s="117" t="s">
        <v>82</v>
      </c>
      <c r="B58" s="122">
        <v>156</v>
      </c>
      <c r="C58" s="122">
        <v>0</v>
      </c>
      <c r="D58" s="122">
        <v>335</v>
      </c>
      <c r="E58" s="122">
        <v>276</v>
      </c>
      <c r="F58" s="122">
        <v>356</v>
      </c>
      <c r="G58" s="122">
        <v>65</v>
      </c>
      <c r="H58" s="122">
        <v>267</v>
      </c>
      <c r="I58" s="123">
        <v>1455</v>
      </c>
      <c r="J58" s="122">
        <v>310</v>
      </c>
      <c r="K58" s="122">
        <v>223</v>
      </c>
      <c r="L58" s="122">
        <v>376</v>
      </c>
      <c r="M58" s="122">
        <v>126</v>
      </c>
      <c r="N58" s="122">
        <v>40</v>
      </c>
      <c r="O58" s="122">
        <v>0</v>
      </c>
      <c r="P58" s="122">
        <v>496</v>
      </c>
      <c r="Q58" s="123">
        <v>1571</v>
      </c>
      <c r="R58" s="123">
        <v>28</v>
      </c>
      <c r="S58" s="122">
        <v>3054</v>
      </c>
    </row>
    <row r="59" spans="1:19" ht="15" customHeight="1">
      <c r="A59" s="113" t="s">
        <v>83</v>
      </c>
      <c r="B59" s="120">
        <v>38</v>
      </c>
      <c r="C59" s="120">
        <v>0</v>
      </c>
      <c r="D59" s="120">
        <v>21</v>
      </c>
      <c r="E59" s="120">
        <v>34</v>
      </c>
      <c r="F59" s="120">
        <v>0</v>
      </c>
      <c r="G59" s="120">
        <v>2</v>
      </c>
      <c r="H59" s="120">
        <v>22</v>
      </c>
      <c r="I59" s="121">
        <v>117</v>
      </c>
      <c r="J59" s="120">
        <v>26</v>
      </c>
      <c r="K59" s="120">
        <v>2</v>
      </c>
      <c r="L59" s="120">
        <v>37</v>
      </c>
      <c r="M59" s="120">
        <v>20</v>
      </c>
      <c r="N59" s="120">
        <v>2</v>
      </c>
      <c r="O59" s="120">
        <v>0</v>
      </c>
      <c r="P59" s="120">
        <v>39</v>
      </c>
      <c r="Q59" s="121">
        <v>126</v>
      </c>
      <c r="R59" s="121">
        <v>0</v>
      </c>
      <c r="S59" s="120">
        <v>243</v>
      </c>
    </row>
    <row r="60" spans="1:19" ht="15" customHeight="1">
      <c r="A60" s="113" t="s">
        <v>84</v>
      </c>
      <c r="B60" s="120">
        <v>5</v>
      </c>
      <c r="C60" s="120">
        <v>0</v>
      </c>
      <c r="D60" s="120">
        <v>10</v>
      </c>
      <c r="E60" s="120">
        <v>5</v>
      </c>
      <c r="F60" s="120">
        <v>13</v>
      </c>
      <c r="G60" s="120">
        <v>4</v>
      </c>
      <c r="H60" s="120">
        <v>5</v>
      </c>
      <c r="I60" s="121">
        <v>42</v>
      </c>
      <c r="J60" s="120">
        <v>1</v>
      </c>
      <c r="K60" s="120">
        <v>0</v>
      </c>
      <c r="L60" s="120">
        <v>3</v>
      </c>
      <c r="M60" s="120">
        <v>3</v>
      </c>
      <c r="N60" s="120">
        <v>3</v>
      </c>
      <c r="O60" s="120">
        <v>0</v>
      </c>
      <c r="P60" s="120">
        <v>3</v>
      </c>
      <c r="Q60" s="121">
        <v>13</v>
      </c>
      <c r="R60" s="121">
        <v>0</v>
      </c>
      <c r="S60" s="120">
        <v>55</v>
      </c>
    </row>
    <row r="61" spans="1:19" ht="15" customHeight="1">
      <c r="A61" s="113" t="s">
        <v>85</v>
      </c>
      <c r="B61" s="120">
        <v>54</v>
      </c>
      <c r="C61" s="120">
        <v>0</v>
      </c>
      <c r="D61" s="120">
        <v>160</v>
      </c>
      <c r="E61" s="120">
        <v>60</v>
      </c>
      <c r="F61" s="120">
        <v>74</v>
      </c>
      <c r="G61" s="120">
        <v>10</v>
      </c>
      <c r="H61" s="120">
        <v>47</v>
      </c>
      <c r="I61" s="121">
        <v>405</v>
      </c>
      <c r="J61" s="120">
        <v>58</v>
      </c>
      <c r="K61" s="120">
        <v>13</v>
      </c>
      <c r="L61" s="120">
        <v>85</v>
      </c>
      <c r="M61" s="120">
        <v>74</v>
      </c>
      <c r="N61" s="120">
        <v>42</v>
      </c>
      <c r="O61" s="120">
        <v>0</v>
      </c>
      <c r="P61" s="120">
        <v>7</v>
      </c>
      <c r="Q61" s="121">
        <v>279</v>
      </c>
      <c r="R61" s="121">
        <v>80</v>
      </c>
      <c r="S61" s="120">
        <v>764</v>
      </c>
    </row>
    <row r="62" spans="1:19" ht="15" customHeight="1">
      <c r="A62" s="117" t="s">
        <v>86</v>
      </c>
      <c r="B62" s="122">
        <v>31</v>
      </c>
      <c r="C62" s="122">
        <v>0</v>
      </c>
      <c r="D62" s="122">
        <v>82</v>
      </c>
      <c r="E62" s="122">
        <v>39</v>
      </c>
      <c r="F62" s="122">
        <v>65</v>
      </c>
      <c r="G62" s="122">
        <v>28</v>
      </c>
      <c r="H62" s="122">
        <v>20</v>
      </c>
      <c r="I62" s="123">
        <v>265</v>
      </c>
      <c r="J62" s="122">
        <v>33</v>
      </c>
      <c r="K62" s="122">
        <v>12</v>
      </c>
      <c r="L62" s="122">
        <v>42</v>
      </c>
      <c r="M62" s="122">
        <v>54</v>
      </c>
      <c r="N62" s="122">
        <v>11</v>
      </c>
      <c r="O62" s="122">
        <v>0</v>
      </c>
      <c r="P62" s="122">
        <v>22</v>
      </c>
      <c r="Q62" s="123">
        <v>174</v>
      </c>
      <c r="R62" s="123">
        <v>15</v>
      </c>
      <c r="S62" s="122">
        <v>454</v>
      </c>
    </row>
    <row r="63" spans="1:19" ht="15" customHeight="1">
      <c r="A63" s="113" t="s">
        <v>87</v>
      </c>
      <c r="B63" s="120">
        <v>29</v>
      </c>
      <c r="C63" s="120">
        <v>0</v>
      </c>
      <c r="D63" s="120">
        <v>47</v>
      </c>
      <c r="E63" s="120">
        <v>34</v>
      </c>
      <c r="F63" s="120">
        <v>77</v>
      </c>
      <c r="G63" s="120">
        <v>11</v>
      </c>
      <c r="H63" s="120">
        <v>41</v>
      </c>
      <c r="I63" s="121">
        <v>239</v>
      </c>
      <c r="J63" s="120">
        <v>15</v>
      </c>
      <c r="K63" s="120">
        <v>1</v>
      </c>
      <c r="L63" s="120">
        <v>38</v>
      </c>
      <c r="M63" s="120">
        <v>33</v>
      </c>
      <c r="N63" s="120">
        <v>3</v>
      </c>
      <c r="O63" s="120">
        <v>0</v>
      </c>
      <c r="P63" s="120">
        <v>9</v>
      </c>
      <c r="Q63" s="121">
        <v>99</v>
      </c>
      <c r="R63" s="121">
        <v>0</v>
      </c>
      <c r="S63" s="120">
        <v>338</v>
      </c>
    </row>
    <row r="64" spans="1:19" ht="15" customHeight="1">
      <c r="A64" s="113" t="s">
        <v>88</v>
      </c>
      <c r="B64" s="120">
        <v>14</v>
      </c>
      <c r="C64" s="120">
        <v>0</v>
      </c>
      <c r="D64" s="120">
        <v>94</v>
      </c>
      <c r="E64" s="120">
        <v>72</v>
      </c>
      <c r="F64" s="120">
        <v>104</v>
      </c>
      <c r="G64" s="120">
        <v>26</v>
      </c>
      <c r="H64" s="120">
        <v>67</v>
      </c>
      <c r="I64" s="121">
        <v>377</v>
      </c>
      <c r="J64" s="120">
        <v>22</v>
      </c>
      <c r="K64" s="120">
        <v>16</v>
      </c>
      <c r="L64" s="120">
        <v>67</v>
      </c>
      <c r="M64" s="120">
        <v>51</v>
      </c>
      <c r="N64" s="120">
        <v>17</v>
      </c>
      <c r="O64" s="120">
        <v>0</v>
      </c>
      <c r="P64" s="120">
        <v>32</v>
      </c>
      <c r="Q64" s="121">
        <v>205</v>
      </c>
      <c r="R64" s="121">
        <v>0</v>
      </c>
      <c r="S64" s="120">
        <v>582</v>
      </c>
    </row>
    <row r="65" spans="1:19" ht="15" customHeight="1" thickBot="1">
      <c r="A65" s="113" t="s">
        <v>89</v>
      </c>
      <c r="B65" s="120">
        <v>30</v>
      </c>
      <c r="C65" s="120">
        <v>0</v>
      </c>
      <c r="D65" s="120">
        <v>30</v>
      </c>
      <c r="E65" s="120">
        <v>8</v>
      </c>
      <c r="F65" s="120">
        <v>19</v>
      </c>
      <c r="G65" s="120">
        <v>3</v>
      </c>
      <c r="H65" s="120">
        <v>7</v>
      </c>
      <c r="I65" s="121">
        <v>97</v>
      </c>
      <c r="J65" s="120">
        <v>10</v>
      </c>
      <c r="K65" s="120">
        <v>2</v>
      </c>
      <c r="L65" s="120">
        <v>9</v>
      </c>
      <c r="M65" s="120">
        <v>2</v>
      </c>
      <c r="N65" s="120">
        <v>7</v>
      </c>
      <c r="O65" s="120">
        <v>0</v>
      </c>
      <c r="P65" s="120">
        <v>8</v>
      </c>
      <c r="Q65" s="121">
        <v>38</v>
      </c>
      <c r="R65" s="121">
        <v>0</v>
      </c>
      <c r="S65" s="120">
        <v>135</v>
      </c>
    </row>
    <row r="66" spans="1:19" ht="21" customHeight="1" thickTop="1">
      <c r="A66" s="124" t="s">
        <v>90</v>
      </c>
      <c r="B66" s="125">
        <v>1969</v>
      </c>
      <c r="C66" s="125"/>
      <c r="D66" s="125">
        <v>4050</v>
      </c>
      <c r="E66" s="125">
        <v>2989</v>
      </c>
      <c r="F66" s="125">
        <v>4182</v>
      </c>
      <c r="G66" s="125">
        <v>989</v>
      </c>
      <c r="H66" s="125">
        <v>3454</v>
      </c>
      <c r="I66" s="126">
        <v>17633</v>
      </c>
      <c r="J66" s="125">
        <v>2159</v>
      </c>
      <c r="K66" s="125">
        <v>1277</v>
      </c>
      <c r="L66" s="125">
        <v>4142</v>
      </c>
      <c r="M66" s="125">
        <v>2858</v>
      </c>
      <c r="N66" s="125">
        <v>1137</v>
      </c>
      <c r="O66" s="125"/>
      <c r="P66" s="125">
        <v>2969</v>
      </c>
      <c r="Q66" s="126">
        <v>14542</v>
      </c>
      <c r="R66" s="126">
        <v>304</v>
      </c>
      <c r="S66" s="125">
        <v>32479</v>
      </c>
    </row>
    <row r="67" spans="1:19" ht="15" customHeight="1">
      <c r="A67" s="117" t="s">
        <v>91</v>
      </c>
      <c r="B67" s="122">
        <v>31</v>
      </c>
      <c r="C67" s="122">
        <v>0</v>
      </c>
      <c r="D67" s="122">
        <v>42</v>
      </c>
      <c r="E67" s="122">
        <v>60</v>
      </c>
      <c r="F67" s="122">
        <v>15</v>
      </c>
      <c r="G67" s="122">
        <v>17</v>
      </c>
      <c r="H67" s="122">
        <v>27</v>
      </c>
      <c r="I67" s="123">
        <v>192</v>
      </c>
      <c r="J67" s="122">
        <v>31</v>
      </c>
      <c r="K67" s="122">
        <v>11</v>
      </c>
      <c r="L67" s="122">
        <v>35</v>
      </c>
      <c r="M67" s="122">
        <v>46</v>
      </c>
      <c r="N67" s="122">
        <v>27</v>
      </c>
      <c r="O67" s="122">
        <v>0</v>
      </c>
      <c r="P67" s="122">
        <v>19</v>
      </c>
      <c r="Q67" s="123">
        <v>169</v>
      </c>
      <c r="R67" s="123">
        <v>0</v>
      </c>
      <c r="S67" s="122">
        <v>361</v>
      </c>
    </row>
    <row r="68" spans="1:19" ht="21" customHeight="1">
      <c r="A68" s="127" t="s">
        <v>92</v>
      </c>
      <c r="B68" s="122">
        <v>2000</v>
      </c>
      <c r="C68" s="122"/>
      <c r="D68" s="122">
        <v>4092</v>
      </c>
      <c r="E68" s="122">
        <v>3049</v>
      </c>
      <c r="F68" s="122">
        <v>4197</v>
      </c>
      <c r="G68" s="122">
        <v>1006</v>
      </c>
      <c r="H68" s="122">
        <v>3481</v>
      </c>
      <c r="I68" s="123">
        <v>17825</v>
      </c>
      <c r="J68" s="122">
        <v>2190</v>
      </c>
      <c r="K68" s="122">
        <v>1288</v>
      </c>
      <c r="L68" s="122">
        <v>4177</v>
      </c>
      <c r="M68" s="122">
        <v>2904</v>
      </c>
      <c r="N68" s="122">
        <v>1164</v>
      </c>
      <c r="O68" s="122"/>
      <c r="P68" s="122">
        <v>2988</v>
      </c>
      <c r="Q68" s="123">
        <v>14711</v>
      </c>
      <c r="R68" s="123">
        <v>304</v>
      </c>
      <c r="S68" s="122">
        <v>32840</v>
      </c>
    </row>
    <row r="69" spans="1:19" ht="24.75" customHeight="1">
      <c r="A69" s="131" t="s">
        <v>129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19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19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19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19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19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19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19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19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0C3A-727D-43B5-B971-CCEC22AEC1D8}">
  <dimension ref="A1:AL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38">
      <c r="A1" s="98"/>
    </row>
    <row r="7" spans="1:38" ht="24.95" customHeight="1">
      <c r="A7" s="100" t="s">
        <v>128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131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" customHeight="1">
      <c r="A15" s="113" t="s">
        <v>39</v>
      </c>
      <c r="B15" s="120">
        <v>50</v>
      </c>
      <c r="C15" s="120">
        <v>0</v>
      </c>
      <c r="D15" s="120">
        <v>119</v>
      </c>
      <c r="E15" s="120">
        <v>74</v>
      </c>
      <c r="F15" s="120">
        <v>78</v>
      </c>
      <c r="G15" s="120">
        <v>35</v>
      </c>
      <c r="H15" s="120">
        <v>169</v>
      </c>
      <c r="I15" s="121">
        <v>525</v>
      </c>
      <c r="J15" s="120">
        <v>43</v>
      </c>
      <c r="K15" s="120">
        <v>71</v>
      </c>
      <c r="L15" s="120">
        <v>13</v>
      </c>
      <c r="M15" s="120">
        <v>76</v>
      </c>
      <c r="N15" s="120">
        <v>39</v>
      </c>
      <c r="O15" s="120">
        <v>0</v>
      </c>
      <c r="P15" s="120">
        <v>85</v>
      </c>
      <c r="Q15" s="121">
        <v>327</v>
      </c>
      <c r="R15" s="121">
        <v>10</v>
      </c>
      <c r="S15" s="120">
        <v>862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" customHeight="1">
      <c r="A16" s="113" t="s">
        <v>40</v>
      </c>
      <c r="B16" s="120">
        <v>18</v>
      </c>
      <c r="C16" s="120">
        <v>0</v>
      </c>
      <c r="D16" s="120">
        <v>4</v>
      </c>
      <c r="E16" s="120">
        <v>0</v>
      </c>
      <c r="F16" s="120">
        <v>4</v>
      </c>
      <c r="G16" s="120">
        <v>1</v>
      </c>
      <c r="H16" s="120">
        <v>5</v>
      </c>
      <c r="I16" s="121">
        <v>32</v>
      </c>
      <c r="J16" s="120">
        <v>9</v>
      </c>
      <c r="K16" s="120">
        <v>1</v>
      </c>
      <c r="L16" s="120">
        <v>2</v>
      </c>
      <c r="M16" s="120">
        <v>6</v>
      </c>
      <c r="N16" s="120">
        <v>4</v>
      </c>
      <c r="O16" s="120">
        <v>0</v>
      </c>
      <c r="P16" s="120">
        <v>1</v>
      </c>
      <c r="Q16" s="121">
        <v>23</v>
      </c>
      <c r="R16" s="121">
        <v>1</v>
      </c>
      <c r="S16" s="120">
        <v>56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5" customHeight="1">
      <c r="A17" s="113" t="s">
        <v>41</v>
      </c>
      <c r="B17" s="120">
        <v>103</v>
      </c>
      <c r="C17" s="120">
        <v>0</v>
      </c>
      <c r="D17" s="120">
        <v>36</v>
      </c>
      <c r="E17" s="120">
        <v>40</v>
      </c>
      <c r="F17" s="120">
        <v>82</v>
      </c>
      <c r="G17" s="120">
        <v>24</v>
      </c>
      <c r="H17" s="120">
        <v>69</v>
      </c>
      <c r="I17" s="121">
        <v>354</v>
      </c>
      <c r="J17" s="120">
        <v>45</v>
      </c>
      <c r="K17" s="120">
        <v>25</v>
      </c>
      <c r="L17" s="120">
        <v>164</v>
      </c>
      <c r="M17" s="120">
        <v>83</v>
      </c>
      <c r="N17" s="120">
        <v>46</v>
      </c>
      <c r="O17" s="120">
        <v>0</v>
      </c>
      <c r="P17" s="120">
        <v>42</v>
      </c>
      <c r="Q17" s="121">
        <v>405</v>
      </c>
      <c r="R17" s="121">
        <v>0</v>
      </c>
      <c r="S17" s="120">
        <v>759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5" customHeight="1">
      <c r="A18" s="117" t="s">
        <v>42</v>
      </c>
      <c r="B18" s="122">
        <v>53</v>
      </c>
      <c r="C18" s="122">
        <v>0</v>
      </c>
      <c r="D18" s="122">
        <v>111</v>
      </c>
      <c r="E18" s="122">
        <v>87</v>
      </c>
      <c r="F18" s="122">
        <v>114</v>
      </c>
      <c r="G18" s="122">
        <v>3</v>
      </c>
      <c r="H18" s="122">
        <v>83</v>
      </c>
      <c r="I18" s="123">
        <v>451</v>
      </c>
      <c r="J18" s="122">
        <v>20</v>
      </c>
      <c r="K18" s="122">
        <v>8</v>
      </c>
      <c r="L18" s="122">
        <v>41</v>
      </c>
      <c r="M18" s="122">
        <v>11</v>
      </c>
      <c r="N18" s="122">
        <v>0</v>
      </c>
      <c r="O18" s="122">
        <v>0</v>
      </c>
      <c r="P18" s="122">
        <v>40</v>
      </c>
      <c r="Q18" s="123">
        <v>120</v>
      </c>
      <c r="R18" s="123">
        <v>0</v>
      </c>
      <c r="S18" s="122">
        <v>571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5" customHeight="1">
      <c r="A19" s="113" t="s">
        <v>43</v>
      </c>
      <c r="B19" s="120">
        <v>158</v>
      </c>
      <c r="C19" s="120">
        <v>0</v>
      </c>
      <c r="D19" s="120">
        <v>509</v>
      </c>
      <c r="E19" s="120">
        <v>88</v>
      </c>
      <c r="F19" s="120">
        <v>209</v>
      </c>
      <c r="G19" s="120">
        <v>47</v>
      </c>
      <c r="H19" s="120">
        <v>151</v>
      </c>
      <c r="I19" s="121">
        <v>1162</v>
      </c>
      <c r="J19" s="120">
        <v>235</v>
      </c>
      <c r="K19" s="120">
        <v>262</v>
      </c>
      <c r="L19" s="120">
        <v>470</v>
      </c>
      <c r="M19" s="120">
        <v>321</v>
      </c>
      <c r="N19" s="120">
        <v>120</v>
      </c>
      <c r="O19" s="120">
        <v>0</v>
      </c>
      <c r="P19" s="120">
        <v>150</v>
      </c>
      <c r="Q19" s="121">
        <v>1558</v>
      </c>
      <c r="R19" s="121">
        <v>0</v>
      </c>
      <c r="S19" s="120">
        <v>2720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5" customHeight="1">
      <c r="A20" s="113" t="s">
        <v>44</v>
      </c>
      <c r="B20" s="120">
        <v>48</v>
      </c>
      <c r="C20" s="120">
        <v>0</v>
      </c>
      <c r="D20" s="120">
        <v>66</v>
      </c>
      <c r="E20" s="120">
        <v>56</v>
      </c>
      <c r="F20" s="120">
        <v>33</v>
      </c>
      <c r="G20" s="120">
        <v>11</v>
      </c>
      <c r="H20" s="120">
        <v>33</v>
      </c>
      <c r="I20" s="121">
        <v>247</v>
      </c>
      <c r="J20" s="120">
        <v>28</v>
      </c>
      <c r="K20" s="120">
        <v>14</v>
      </c>
      <c r="L20" s="120">
        <v>86</v>
      </c>
      <c r="M20" s="120">
        <v>42</v>
      </c>
      <c r="N20" s="120">
        <v>18</v>
      </c>
      <c r="O20" s="120">
        <v>0</v>
      </c>
      <c r="P20" s="120">
        <v>15</v>
      </c>
      <c r="Q20" s="121">
        <v>203</v>
      </c>
      <c r="R20" s="121">
        <v>0</v>
      </c>
      <c r="S20" s="120">
        <v>450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5" customHeight="1">
      <c r="A21" s="113" t="s">
        <v>45</v>
      </c>
      <c r="B21" s="120">
        <v>5</v>
      </c>
      <c r="C21" s="120">
        <v>0</v>
      </c>
      <c r="D21" s="120">
        <v>12</v>
      </c>
      <c r="E21" s="120">
        <v>4</v>
      </c>
      <c r="F21" s="120">
        <v>30</v>
      </c>
      <c r="G21" s="120">
        <v>1</v>
      </c>
      <c r="H21" s="120">
        <v>10</v>
      </c>
      <c r="I21" s="121">
        <v>62</v>
      </c>
      <c r="J21" s="120">
        <v>65</v>
      </c>
      <c r="K21" s="120">
        <v>25</v>
      </c>
      <c r="L21" s="120">
        <v>45</v>
      </c>
      <c r="M21" s="120">
        <v>58</v>
      </c>
      <c r="N21" s="120">
        <v>22</v>
      </c>
      <c r="O21" s="120">
        <v>0</v>
      </c>
      <c r="P21" s="120">
        <v>43</v>
      </c>
      <c r="Q21" s="121">
        <v>258</v>
      </c>
      <c r="R21" s="121">
        <v>0</v>
      </c>
      <c r="S21" s="120">
        <v>320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5" customHeight="1">
      <c r="A22" s="117" t="s">
        <v>46</v>
      </c>
      <c r="B22" s="122">
        <v>0</v>
      </c>
      <c r="C22" s="122">
        <v>0</v>
      </c>
      <c r="D22" s="122">
        <v>16</v>
      </c>
      <c r="E22" s="122">
        <v>9</v>
      </c>
      <c r="F22" s="122">
        <v>22</v>
      </c>
      <c r="G22" s="122">
        <v>1</v>
      </c>
      <c r="H22" s="122">
        <v>17</v>
      </c>
      <c r="I22" s="123">
        <v>65</v>
      </c>
      <c r="J22" s="122">
        <v>3</v>
      </c>
      <c r="K22" s="122">
        <v>0</v>
      </c>
      <c r="L22" s="122">
        <v>17</v>
      </c>
      <c r="M22" s="122">
        <v>9</v>
      </c>
      <c r="N22" s="122">
        <v>2</v>
      </c>
      <c r="O22" s="122">
        <v>0</v>
      </c>
      <c r="P22" s="122">
        <v>5</v>
      </c>
      <c r="Q22" s="123">
        <v>36</v>
      </c>
      <c r="R22" s="123">
        <v>0</v>
      </c>
      <c r="S22" s="122">
        <v>101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3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21</v>
      </c>
      <c r="Q23" s="121">
        <v>24</v>
      </c>
      <c r="R23" s="121">
        <v>0</v>
      </c>
      <c r="S23" s="120">
        <v>24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5" customHeight="1">
      <c r="A24" s="113" t="s">
        <v>48</v>
      </c>
      <c r="B24" s="120">
        <v>106</v>
      </c>
      <c r="C24" s="120">
        <v>0</v>
      </c>
      <c r="D24" s="120">
        <v>219</v>
      </c>
      <c r="E24" s="120">
        <v>87</v>
      </c>
      <c r="F24" s="120">
        <v>9</v>
      </c>
      <c r="G24" s="120">
        <v>2</v>
      </c>
      <c r="H24" s="120">
        <v>523</v>
      </c>
      <c r="I24" s="121">
        <v>946</v>
      </c>
      <c r="J24" s="120">
        <v>192</v>
      </c>
      <c r="K24" s="120">
        <v>78</v>
      </c>
      <c r="L24" s="120">
        <v>618</v>
      </c>
      <c r="M24" s="120">
        <v>214</v>
      </c>
      <c r="N24" s="120">
        <v>39</v>
      </c>
      <c r="O24" s="120">
        <v>0</v>
      </c>
      <c r="P24" s="120">
        <v>341</v>
      </c>
      <c r="Q24" s="121">
        <v>1482</v>
      </c>
      <c r="R24" s="121">
        <v>16</v>
      </c>
      <c r="S24" s="120">
        <v>2444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5" customHeight="1">
      <c r="A25" s="113" t="s">
        <v>49</v>
      </c>
      <c r="B25" s="120">
        <v>71</v>
      </c>
      <c r="C25" s="120">
        <v>0</v>
      </c>
      <c r="D25" s="120">
        <v>111</v>
      </c>
      <c r="E25" s="120">
        <v>132</v>
      </c>
      <c r="F25" s="120">
        <v>158</v>
      </c>
      <c r="G25" s="120">
        <v>46</v>
      </c>
      <c r="H25" s="120">
        <v>96</v>
      </c>
      <c r="I25" s="121">
        <v>614</v>
      </c>
      <c r="J25" s="120">
        <v>97</v>
      </c>
      <c r="K25" s="120">
        <v>9</v>
      </c>
      <c r="L25" s="120">
        <v>179</v>
      </c>
      <c r="M25" s="120">
        <v>168</v>
      </c>
      <c r="N25" s="120">
        <v>46</v>
      </c>
      <c r="O25" s="120">
        <v>0</v>
      </c>
      <c r="P25" s="120">
        <v>84</v>
      </c>
      <c r="Q25" s="121">
        <v>583</v>
      </c>
      <c r="R25" s="121">
        <v>50</v>
      </c>
      <c r="S25" s="120">
        <v>1247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5" customHeight="1">
      <c r="A26" s="117" t="s">
        <v>50</v>
      </c>
      <c r="B26" s="122">
        <v>3</v>
      </c>
      <c r="C26" s="122">
        <v>0</v>
      </c>
      <c r="D26" s="122">
        <v>11</v>
      </c>
      <c r="E26" s="122">
        <v>17</v>
      </c>
      <c r="F26" s="122">
        <v>4</v>
      </c>
      <c r="G26" s="122">
        <v>1</v>
      </c>
      <c r="H26" s="122">
        <v>5</v>
      </c>
      <c r="I26" s="123">
        <v>41</v>
      </c>
      <c r="J26" s="122">
        <v>7</v>
      </c>
      <c r="K26" s="122">
        <v>3</v>
      </c>
      <c r="L26" s="122">
        <v>27</v>
      </c>
      <c r="M26" s="122">
        <v>9</v>
      </c>
      <c r="N26" s="122">
        <v>19</v>
      </c>
      <c r="O26" s="122">
        <v>0</v>
      </c>
      <c r="P26" s="122">
        <v>6</v>
      </c>
      <c r="Q26" s="123">
        <v>71</v>
      </c>
      <c r="R26" s="123">
        <v>1</v>
      </c>
      <c r="S26" s="122">
        <v>113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5" customHeight="1">
      <c r="A27" s="113" t="s">
        <v>51</v>
      </c>
      <c r="B27" s="120">
        <v>28</v>
      </c>
      <c r="C27" s="120">
        <v>0</v>
      </c>
      <c r="D27" s="120">
        <v>41</v>
      </c>
      <c r="E27" s="120">
        <v>21</v>
      </c>
      <c r="F27" s="120">
        <v>41</v>
      </c>
      <c r="G27" s="120">
        <v>8</v>
      </c>
      <c r="H27" s="120">
        <v>16</v>
      </c>
      <c r="I27" s="121">
        <v>155</v>
      </c>
      <c r="J27" s="120">
        <v>9</v>
      </c>
      <c r="K27" s="120">
        <v>3</v>
      </c>
      <c r="L27" s="120">
        <v>13</v>
      </c>
      <c r="M27" s="120">
        <v>12</v>
      </c>
      <c r="N27" s="120">
        <v>2</v>
      </c>
      <c r="O27" s="120">
        <v>0</v>
      </c>
      <c r="P27" s="120">
        <v>5</v>
      </c>
      <c r="Q27" s="121">
        <v>44</v>
      </c>
      <c r="R27" s="121">
        <v>10</v>
      </c>
      <c r="S27" s="120">
        <v>209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15" customHeight="1">
      <c r="A28" s="113" t="s">
        <v>52</v>
      </c>
      <c r="B28" s="120">
        <v>49</v>
      </c>
      <c r="C28" s="120">
        <v>0</v>
      </c>
      <c r="D28" s="120">
        <v>62</v>
      </c>
      <c r="E28" s="120">
        <v>67</v>
      </c>
      <c r="F28" s="120">
        <v>109</v>
      </c>
      <c r="G28" s="120">
        <v>4</v>
      </c>
      <c r="H28" s="120">
        <v>84</v>
      </c>
      <c r="I28" s="121">
        <v>375</v>
      </c>
      <c r="J28" s="120">
        <v>81</v>
      </c>
      <c r="K28" s="120">
        <v>4</v>
      </c>
      <c r="L28" s="120">
        <v>210</v>
      </c>
      <c r="M28" s="120">
        <v>141</v>
      </c>
      <c r="N28" s="120">
        <v>53</v>
      </c>
      <c r="O28" s="120">
        <v>0</v>
      </c>
      <c r="P28" s="120">
        <v>62</v>
      </c>
      <c r="Q28" s="121">
        <v>551</v>
      </c>
      <c r="R28" s="121">
        <v>1</v>
      </c>
      <c r="S28" s="120">
        <v>927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ht="15" customHeight="1">
      <c r="A29" s="113" t="s">
        <v>53</v>
      </c>
      <c r="B29" s="120">
        <v>44</v>
      </c>
      <c r="C29" s="120">
        <v>0</v>
      </c>
      <c r="D29" s="120">
        <v>0</v>
      </c>
      <c r="E29" s="120">
        <v>99</v>
      </c>
      <c r="F29" s="120">
        <v>161</v>
      </c>
      <c r="G29" s="120">
        <v>0</v>
      </c>
      <c r="H29" s="120">
        <v>170</v>
      </c>
      <c r="I29" s="121">
        <v>474</v>
      </c>
      <c r="J29" s="120">
        <v>18</v>
      </c>
      <c r="K29" s="120">
        <v>0</v>
      </c>
      <c r="L29" s="120">
        <v>0</v>
      </c>
      <c r="M29" s="120">
        <v>35</v>
      </c>
      <c r="N29" s="120">
        <v>44</v>
      </c>
      <c r="O29" s="120">
        <v>0</v>
      </c>
      <c r="P29" s="120">
        <v>183</v>
      </c>
      <c r="Q29" s="121">
        <v>280</v>
      </c>
      <c r="R29" s="121">
        <v>0</v>
      </c>
      <c r="S29" s="120">
        <v>754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5" customHeight="1">
      <c r="A30" s="117" t="s">
        <v>54</v>
      </c>
      <c r="B30" s="122">
        <v>46</v>
      </c>
      <c r="C30" s="122">
        <v>0</v>
      </c>
      <c r="D30" s="122">
        <v>52</v>
      </c>
      <c r="E30" s="122">
        <v>75</v>
      </c>
      <c r="F30" s="122">
        <v>77</v>
      </c>
      <c r="G30" s="122">
        <v>0</v>
      </c>
      <c r="H30" s="122">
        <v>53</v>
      </c>
      <c r="I30" s="123">
        <v>303</v>
      </c>
      <c r="J30" s="122">
        <v>11</v>
      </c>
      <c r="K30" s="122">
        <v>2</v>
      </c>
      <c r="L30" s="122">
        <v>29</v>
      </c>
      <c r="M30" s="122">
        <v>5</v>
      </c>
      <c r="N30" s="122">
        <v>0</v>
      </c>
      <c r="O30" s="122">
        <v>0</v>
      </c>
      <c r="P30" s="122">
        <v>40</v>
      </c>
      <c r="Q30" s="123">
        <v>87</v>
      </c>
      <c r="R30" s="123">
        <v>0</v>
      </c>
      <c r="S30" s="122">
        <v>390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ht="15" customHeight="1">
      <c r="A31" s="113" t="s">
        <v>55</v>
      </c>
      <c r="B31" s="120">
        <v>43</v>
      </c>
      <c r="C31" s="120">
        <v>0</v>
      </c>
      <c r="D31" s="120">
        <v>111</v>
      </c>
      <c r="E31" s="120">
        <v>44</v>
      </c>
      <c r="F31" s="120">
        <v>70</v>
      </c>
      <c r="G31" s="120">
        <v>7</v>
      </c>
      <c r="H31" s="120">
        <v>70</v>
      </c>
      <c r="I31" s="121">
        <v>345</v>
      </c>
      <c r="J31" s="120">
        <v>0</v>
      </c>
      <c r="K31" s="120">
        <v>2</v>
      </c>
      <c r="L31" s="120">
        <v>41</v>
      </c>
      <c r="M31" s="120">
        <v>20</v>
      </c>
      <c r="N31" s="120">
        <v>6</v>
      </c>
      <c r="O31" s="120">
        <v>0</v>
      </c>
      <c r="P31" s="120">
        <v>16</v>
      </c>
      <c r="Q31" s="121">
        <v>85</v>
      </c>
      <c r="R31" s="121">
        <v>1</v>
      </c>
      <c r="S31" s="120">
        <v>431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5" customHeight="1">
      <c r="A32" s="113" t="s">
        <v>56</v>
      </c>
      <c r="B32" s="120">
        <v>61</v>
      </c>
      <c r="C32" s="120">
        <v>0</v>
      </c>
      <c r="D32" s="120">
        <v>100</v>
      </c>
      <c r="E32" s="120">
        <v>78</v>
      </c>
      <c r="F32" s="120">
        <v>125</v>
      </c>
      <c r="G32" s="120">
        <v>95</v>
      </c>
      <c r="H32" s="120">
        <v>92</v>
      </c>
      <c r="I32" s="121">
        <v>551</v>
      </c>
      <c r="J32" s="120">
        <v>28</v>
      </c>
      <c r="K32" s="120">
        <v>3</v>
      </c>
      <c r="L32" s="120">
        <v>84</v>
      </c>
      <c r="M32" s="120">
        <v>41</v>
      </c>
      <c r="N32" s="120">
        <v>11</v>
      </c>
      <c r="O32" s="120">
        <v>0</v>
      </c>
      <c r="P32" s="120">
        <v>41</v>
      </c>
      <c r="Q32" s="121">
        <v>208</v>
      </c>
      <c r="R32" s="121">
        <v>1</v>
      </c>
      <c r="S32" s="120">
        <v>760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15" customHeight="1">
      <c r="A33" s="113" t="s">
        <v>57</v>
      </c>
      <c r="B33" s="120">
        <v>53</v>
      </c>
      <c r="C33" s="120">
        <v>0</v>
      </c>
      <c r="D33" s="120">
        <v>34</v>
      </c>
      <c r="E33" s="120">
        <v>70</v>
      </c>
      <c r="F33" s="120">
        <v>116</v>
      </c>
      <c r="G33" s="120">
        <v>33</v>
      </c>
      <c r="H33" s="120">
        <v>85</v>
      </c>
      <c r="I33" s="121">
        <v>391</v>
      </c>
      <c r="J33" s="120">
        <v>88</v>
      </c>
      <c r="K33" s="120">
        <v>4</v>
      </c>
      <c r="L33" s="120">
        <v>83</v>
      </c>
      <c r="M33" s="120">
        <v>94</v>
      </c>
      <c r="N33" s="120">
        <v>41</v>
      </c>
      <c r="O33" s="120">
        <v>0</v>
      </c>
      <c r="P33" s="120">
        <v>20</v>
      </c>
      <c r="Q33" s="121">
        <v>330</v>
      </c>
      <c r="R33" s="121">
        <v>0</v>
      </c>
      <c r="S33" s="120">
        <v>721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15" customHeight="1">
      <c r="A34" s="117" t="s">
        <v>58</v>
      </c>
      <c r="B34" s="122">
        <v>10</v>
      </c>
      <c r="C34" s="122">
        <v>0</v>
      </c>
      <c r="D34" s="122">
        <v>15</v>
      </c>
      <c r="E34" s="122">
        <v>29</v>
      </c>
      <c r="F34" s="122">
        <v>50</v>
      </c>
      <c r="G34" s="122">
        <v>6</v>
      </c>
      <c r="H34" s="122">
        <v>45</v>
      </c>
      <c r="I34" s="123">
        <v>155</v>
      </c>
      <c r="J34" s="122">
        <v>0</v>
      </c>
      <c r="K34" s="122">
        <v>0</v>
      </c>
      <c r="L34" s="122">
        <v>0</v>
      </c>
      <c r="M34" s="122">
        <v>0</v>
      </c>
      <c r="N34" s="122">
        <v>4</v>
      </c>
      <c r="O34" s="122">
        <v>0</v>
      </c>
      <c r="P34" s="122">
        <v>0</v>
      </c>
      <c r="Q34" s="123">
        <v>4</v>
      </c>
      <c r="R34" s="123">
        <v>2</v>
      </c>
      <c r="S34" s="122">
        <v>161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5" customHeight="1">
      <c r="A35" s="113" t="s">
        <v>59</v>
      </c>
      <c r="B35" s="120">
        <v>2</v>
      </c>
      <c r="C35" s="120">
        <v>0</v>
      </c>
      <c r="D35" s="120">
        <v>52</v>
      </c>
      <c r="E35" s="120">
        <v>34</v>
      </c>
      <c r="F35" s="120">
        <v>42</v>
      </c>
      <c r="G35" s="120">
        <v>22</v>
      </c>
      <c r="H35" s="120">
        <v>29</v>
      </c>
      <c r="I35" s="121">
        <v>181</v>
      </c>
      <c r="J35" s="120">
        <v>48</v>
      </c>
      <c r="K35" s="120">
        <v>25</v>
      </c>
      <c r="L35" s="120">
        <v>109</v>
      </c>
      <c r="M35" s="120">
        <v>76</v>
      </c>
      <c r="N35" s="120">
        <v>27</v>
      </c>
      <c r="O35" s="120">
        <v>0</v>
      </c>
      <c r="P35" s="120">
        <v>28</v>
      </c>
      <c r="Q35" s="121">
        <v>313</v>
      </c>
      <c r="R35" s="121">
        <v>2</v>
      </c>
      <c r="S35" s="120">
        <v>496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15" customHeight="1">
      <c r="A36" s="113" t="s">
        <v>60</v>
      </c>
      <c r="B36" s="120">
        <v>6</v>
      </c>
      <c r="C36" s="120">
        <v>0</v>
      </c>
      <c r="D36" s="120">
        <v>9</v>
      </c>
      <c r="E36" s="120">
        <v>2</v>
      </c>
      <c r="F36" s="120">
        <v>1</v>
      </c>
      <c r="G36" s="120">
        <v>1</v>
      </c>
      <c r="H36" s="120">
        <v>11</v>
      </c>
      <c r="I36" s="121">
        <v>30</v>
      </c>
      <c r="J36" s="120">
        <v>56</v>
      </c>
      <c r="K36" s="120">
        <v>78</v>
      </c>
      <c r="L36" s="120">
        <v>20</v>
      </c>
      <c r="M36" s="120">
        <v>32</v>
      </c>
      <c r="N36" s="120">
        <v>1</v>
      </c>
      <c r="O36" s="120">
        <v>0</v>
      </c>
      <c r="P36" s="120">
        <v>129</v>
      </c>
      <c r="Q36" s="121">
        <v>316</v>
      </c>
      <c r="R36" s="121">
        <v>1</v>
      </c>
      <c r="S36" s="120">
        <v>347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15" customHeight="1">
      <c r="A37" s="113" t="s">
        <v>61</v>
      </c>
      <c r="B37" s="120">
        <v>17</v>
      </c>
      <c r="C37" s="120">
        <v>0</v>
      </c>
      <c r="D37" s="120">
        <v>49</v>
      </c>
      <c r="E37" s="120">
        <v>90</v>
      </c>
      <c r="F37" s="120">
        <v>151</v>
      </c>
      <c r="G37" s="120">
        <v>23</v>
      </c>
      <c r="H37" s="120">
        <v>96</v>
      </c>
      <c r="I37" s="121">
        <v>426</v>
      </c>
      <c r="J37" s="120">
        <v>83</v>
      </c>
      <c r="K37" s="120">
        <v>33</v>
      </c>
      <c r="L37" s="120">
        <v>168</v>
      </c>
      <c r="M37" s="120">
        <v>143</v>
      </c>
      <c r="N37" s="120">
        <v>40</v>
      </c>
      <c r="O37" s="120">
        <v>0</v>
      </c>
      <c r="P37" s="120">
        <v>49</v>
      </c>
      <c r="Q37" s="121">
        <v>516</v>
      </c>
      <c r="R37" s="121">
        <v>0</v>
      </c>
      <c r="S37" s="120">
        <v>942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5" customHeight="1">
      <c r="A38" s="117" t="s">
        <v>62</v>
      </c>
      <c r="B38" s="122">
        <v>23</v>
      </c>
      <c r="C38" s="122">
        <v>0</v>
      </c>
      <c r="D38" s="122">
        <v>58</v>
      </c>
      <c r="E38" s="122">
        <v>75</v>
      </c>
      <c r="F38" s="122">
        <v>69</v>
      </c>
      <c r="G38" s="122">
        <v>26</v>
      </c>
      <c r="H38" s="122">
        <v>36</v>
      </c>
      <c r="I38" s="123">
        <v>287</v>
      </c>
      <c r="J38" s="122">
        <v>10</v>
      </c>
      <c r="K38" s="122">
        <v>2</v>
      </c>
      <c r="L38" s="122">
        <v>27</v>
      </c>
      <c r="M38" s="122">
        <v>59</v>
      </c>
      <c r="N38" s="122">
        <v>17</v>
      </c>
      <c r="O38" s="122">
        <v>0</v>
      </c>
      <c r="P38" s="122">
        <v>9</v>
      </c>
      <c r="Q38" s="123">
        <v>124</v>
      </c>
      <c r="R38" s="123">
        <v>0</v>
      </c>
      <c r="S38" s="122">
        <v>411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15" customHeight="1">
      <c r="A39" s="113" t="s">
        <v>63</v>
      </c>
      <c r="B39" s="120">
        <v>80</v>
      </c>
      <c r="C39" s="120">
        <v>0</v>
      </c>
      <c r="D39" s="120">
        <v>89</v>
      </c>
      <c r="E39" s="120">
        <v>30</v>
      </c>
      <c r="F39" s="120">
        <v>300</v>
      </c>
      <c r="G39" s="120">
        <v>0</v>
      </c>
      <c r="H39" s="120">
        <v>2</v>
      </c>
      <c r="I39" s="121">
        <v>501</v>
      </c>
      <c r="J39" s="120">
        <v>4</v>
      </c>
      <c r="K39" s="120">
        <v>3</v>
      </c>
      <c r="L39" s="120">
        <v>21</v>
      </c>
      <c r="M39" s="120">
        <v>4</v>
      </c>
      <c r="N39" s="120">
        <v>1</v>
      </c>
      <c r="O39" s="120">
        <v>0</v>
      </c>
      <c r="P39" s="120">
        <v>100</v>
      </c>
      <c r="Q39" s="121">
        <v>133</v>
      </c>
      <c r="R39" s="121">
        <v>7</v>
      </c>
      <c r="S39" s="120">
        <v>641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15" customHeight="1">
      <c r="A40" s="113" t="s">
        <v>64</v>
      </c>
      <c r="B40" s="120">
        <v>31</v>
      </c>
      <c r="C40" s="120">
        <v>0</v>
      </c>
      <c r="D40" s="120">
        <v>121</v>
      </c>
      <c r="E40" s="120">
        <v>91</v>
      </c>
      <c r="F40" s="120">
        <v>133</v>
      </c>
      <c r="G40" s="120">
        <v>22</v>
      </c>
      <c r="H40" s="120">
        <v>94</v>
      </c>
      <c r="I40" s="121">
        <v>492</v>
      </c>
      <c r="J40" s="120">
        <v>71</v>
      </c>
      <c r="K40" s="120">
        <v>105</v>
      </c>
      <c r="L40" s="120">
        <v>20</v>
      </c>
      <c r="M40" s="120">
        <v>74</v>
      </c>
      <c r="N40" s="120">
        <v>21</v>
      </c>
      <c r="O40" s="120">
        <v>0</v>
      </c>
      <c r="P40" s="120">
        <v>38</v>
      </c>
      <c r="Q40" s="121">
        <v>329</v>
      </c>
      <c r="R40" s="121">
        <v>0</v>
      </c>
      <c r="S40" s="120">
        <v>821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5" customHeight="1">
      <c r="A41" s="113" t="s">
        <v>65</v>
      </c>
      <c r="B41" s="120">
        <v>32</v>
      </c>
      <c r="C41" s="120">
        <v>0</v>
      </c>
      <c r="D41" s="120">
        <v>53</v>
      </c>
      <c r="E41" s="120">
        <v>38</v>
      </c>
      <c r="F41" s="120">
        <v>27</v>
      </c>
      <c r="G41" s="120">
        <v>9</v>
      </c>
      <c r="H41" s="120">
        <v>16</v>
      </c>
      <c r="I41" s="121">
        <v>175</v>
      </c>
      <c r="J41" s="120">
        <v>0</v>
      </c>
      <c r="K41" s="120">
        <v>0</v>
      </c>
      <c r="L41" s="120">
        <v>7</v>
      </c>
      <c r="M41" s="120">
        <v>2</v>
      </c>
      <c r="N41" s="120">
        <v>0</v>
      </c>
      <c r="O41" s="120">
        <v>0</v>
      </c>
      <c r="P41" s="120">
        <v>3</v>
      </c>
      <c r="Q41" s="121">
        <v>12</v>
      </c>
      <c r="R41" s="121">
        <v>2</v>
      </c>
      <c r="S41" s="120">
        <v>189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5" customHeight="1">
      <c r="A42" s="117" t="s">
        <v>66</v>
      </c>
      <c r="B42" s="122">
        <v>35</v>
      </c>
      <c r="C42" s="122">
        <v>0</v>
      </c>
      <c r="D42" s="122">
        <v>42</v>
      </c>
      <c r="E42" s="122">
        <v>25</v>
      </c>
      <c r="F42" s="122">
        <v>27</v>
      </c>
      <c r="G42" s="122">
        <v>7</v>
      </c>
      <c r="H42" s="122">
        <v>23</v>
      </c>
      <c r="I42" s="123">
        <v>159</v>
      </c>
      <c r="J42" s="122">
        <v>1</v>
      </c>
      <c r="K42" s="122">
        <v>0</v>
      </c>
      <c r="L42" s="122">
        <v>14</v>
      </c>
      <c r="M42" s="122">
        <v>10</v>
      </c>
      <c r="N42" s="122">
        <v>1</v>
      </c>
      <c r="O42" s="122">
        <v>0</v>
      </c>
      <c r="P42" s="122">
        <v>5</v>
      </c>
      <c r="Q42" s="123">
        <v>31</v>
      </c>
      <c r="R42" s="123">
        <v>0</v>
      </c>
      <c r="S42" s="122">
        <v>190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5" customHeight="1">
      <c r="A43" s="113" t="s">
        <v>67</v>
      </c>
      <c r="B43" s="120">
        <v>24</v>
      </c>
      <c r="C43" s="120">
        <v>0</v>
      </c>
      <c r="D43" s="120">
        <v>48</v>
      </c>
      <c r="E43" s="120">
        <v>11</v>
      </c>
      <c r="F43" s="120">
        <v>10</v>
      </c>
      <c r="G43" s="120">
        <v>7</v>
      </c>
      <c r="H43" s="120">
        <v>3</v>
      </c>
      <c r="I43" s="121">
        <v>103</v>
      </c>
      <c r="J43" s="120">
        <v>11</v>
      </c>
      <c r="K43" s="120">
        <v>11</v>
      </c>
      <c r="L43" s="120">
        <v>18</v>
      </c>
      <c r="M43" s="120">
        <v>76</v>
      </c>
      <c r="N43" s="120">
        <v>11</v>
      </c>
      <c r="O43" s="120">
        <v>0</v>
      </c>
      <c r="P43" s="120">
        <v>26</v>
      </c>
      <c r="Q43" s="121">
        <v>153</v>
      </c>
      <c r="R43" s="121">
        <v>1</v>
      </c>
      <c r="S43" s="120">
        <v>257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5" customHeight="1">
      <c r="A44" s="113" t="s">
        <v>68</v>
      </c>
      <c r="B44" s="120">
        <v>2</v>
      </c>
      <c r="C44" s="120">
        <v>0</v>
      </c>
      <c r="D44" s="120">
        <v>0</v>
      </c>
      <c r="E44" s="120">
        <v>2</v>
      </c>
      <c r="F44" s="120">
        <v>11</v>
      </c>
      <c r="G44" s="120">
        <v>22</v>
      </c>
      <c r="H44" s="120">
        <v>49</v>
      </c>
      <c r="I44" s="121">
        <v>86</v>
      </c>
      <c r="J44" s="120">
        <v>12</v>
      </c>
      <c r="K44" s="120">
        <v>0</v>
      </c>
      <c r="L44" s="120">
        <v>3</v>
      </c>
      <c r="M44" s="120">
        <v>3</v>
      </c>
      <c r="N44" s="120">
        <v>4</v>
      </c>
      <c r="O44" s="120">
        <v>0</v>
      </c>
      <c r="P44" s="120">
        <v>20</v>
      </c>
      <c r="Q44" s="121">
        <v>42</v>
      </c>
      <c r="R44" s="121">
        <v>0</v>
      </c>
      <c r="S44" s="120">
        <v>128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5" customHeight="1">
      <c r="A45" s="113" t="s">
        <v>69</v>
      </c>
      <c r="B45" s="120">
        <v>8</v>
      </c>
      <c r="C45" s="120">
        <v>0</v>
      </c>
      <c r="D45" s="120">
        <v>6</v>
      </c>
      <c r="E45" s="120">
        <v>18</v>
      </c>
      <c r="F45" s="120">
        <v>21</v>
      </c>
      <c r="G45" s="120">
        <v>8</v>
      </c>
      <c r="H45" s="120">
        <v>17</v>
      </c>
      <c r="I45" s="121">
        <v>78</v>
      </c>
      <c r="J45" s="120">
        <v>60</v>
      </c>
      <c r="K45" s="120">
        <v>63</v>
      </c>
      <c r="L45" s="120">
        <v>145</v>
      </c>
      <c r="M45" s="120">
        <v>98</v>
      </c>
      <c r="N45" s="120">
        <v>41</v>
      </c>
      <c r="O45" s="120">
        <v>0</v>
      </c>
      <c r="P45" s="120">
        <v>69</v>
      </c>
      <c r="Q45" s="121">
        <v>476</v>
      </c>
      <c r="R45" s="121">
        <v>2</v>
      </c>
      <c r="S45" s="120">
        <v>556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5" customHeight="1">
      <c r="A46" s="117" t="s">
        <v>70</v>
      </c>
      <c r="B46" s="122">
        <v>72</v>
      </c>
      <c r="C46" s="122">
        <v>0</v>
      </c>
      <c r="D46" s="122">
        <v>184</v>
      </c>
      <c r="E46" s="122">
        <v>1</v>
      </c>
      <c r="F46" s="122">
        <v>0</v>
      </c>
      <c r="G46" s="122">
        <v>0</v>
      </c>
      <c r="H46" s="122">
        <v>2</v>
      </c>
      <c r="I46" s="123">
        <v>259</v>
      </c>
      <c r="J46" s="122">
        <v>2</v>
      </c>
      <c r="K46" s="122">
        <v>0</v>
      </c>
      <c r="L46" s="122">
        <v>80</v>
      </c>
      <c r="M46" s="122">
        <v>0</v>
      </c>
      <c r="N46" s="122">
        <v>0</v>
      </c>
      <c r="O46" s="122">
        <v>0</v>
      </c>
      <c r="P46" s="122">
        <v>1</v>
      </c>
      <c r="Q46" s="123">
        <v>83</v>
      </c>
      <c r="R46" s="123">
        <v>7</v>
      </c>
      <c r="S46" s="122">
        <v>349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5" customHeight="1">
      <c r="A47" s="113" t="s">
        <v>71</v>
      </c>
      <c r="B47" s="120">
        <v>82</v>
      </c>
      <c r="C47" s="120">
        <v>0</v>
      </c>
      <c r="D47" s="120">
        <v>184</v>
      </c>
      <c r="E47" s="120">
        <v>61</v>
      </c>
      <c r="F47" s="120">
        <v>39</v>
      </c>
      <c r="G47" s="120">
        <v>59</v>
      </c>
      <c r="H47" s="120">
        <v>146</v>
      </c>
      <c r="I47" s="121">
        <v>571</v>
      </c>
      <c r="J47" s="120">
        <v>13</v>
      </c>
      <c r="K47" s="120">
        <v>19</v>
      </c>
      <c r="L47" s="120">
        <v>187</v>
      </c>
      <c r="M47" s="120">
        <v>107</v>
      </c>
      <c r="N47" s="120">
        <v>59</v>
      </c>
      <c r="O47" s="120">
        <v>0</v>
      </c>
      <c r="P47" s="120">
        <v>245</v>
      </c>
      <c r="Q47" s="121">
        <v>630</v>
      </c>
      <c r="R47" s="121">
        <v>0</v>
      </c>
      <c r="S47" s="120">
        <v>1201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5" customHeight="1">
      <c r="A48" s="113" t="s">
        <v>72</v>
      </c>
      <c r="B48" s="120">
        <v>59</v>
      </c>
      <c r="C48" s="120">
        <v>0</v>
      </c>
      <c r="D48" s="120">
        <v>175</v>
      </c>
      <c r="E48" s="120">
        <v>95</v>
      </c>
      <c r="F48" s="120">
        <v>231</v>
      </c>
      <c r="G48" s="120">
        <v>142</v>
      </c>
      <c r="H48" s="120">
        <v>243</v>
      </c>
      <c r="I48" s="121">
        <v>945</v>
      </c>
      <c r="J48" s="120">
        <v>70</v>
      </c>
      <c r="K48" s="120">
        <v>24</v>
      </c>
      <c r="L48" s="120">
        <v>65</v>
      </c>
      <c r="M48" s="120">
        <v>64</v>
      </c>
      <c r="N48" s="120">
        <v>31</v>
      </c>
      <c r="O48" s="120">
        <v>0</v>
      </c>
      <c r="P48" s="120">
        <v>121</v>
      </c>
      <c r="Q48" s="121">
        <v>375</v>
      </c>
      <c r="R48" s="121">
        <v>0</v>
      </c>
      <c r="S48" s="120">
        <v>1320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ht="15" customHeight="1">
      <c r="A49" s="113" t="s">
        <v>73</v>
      </c>
      <c r="B49" s="120">
        <v>11</v>
      </c>
      <c r="C49" s="120">
        <v>0</v>
      </c>
      <c r="D49" s="120">
        <v>31</v>
      </c>
      <c r="E49" s="120">
        <v>13</v>
      </c>
      <c r="F49" s="120">
        <v>16</v>
      </c>
      <c r="G49" s="120">
        <v>0</v>
      </c>
      <c r="H49" s="120">
        <v>22</v>
      </c>
      <c r="I49" s="121">
        <v>93</v>
      </c>
      <c r="J49" s="120">
        <v>0</v>
      </c>
      <c r="K49" s="120">
        <v>1</v>
      </c>
      <c r="L49" s="120">
        <v>2</v>
      </c>
      <c r="M49" s="120">
        <v>6</v>
      </c>
      <c r="N49" s="120">
        <v>0</v>
      </c>
      <c r="O49" s="120">
        <v>0</v>
      </c>
      <c r="P49" s="120">
        <v>3</v>
      </c>
      <c r="Q49" s="121">
        <v>12</v>
      </c>
      <c r="R49" s="121">
        <v>0</v>
      </c>
      <c r="S49" s="120">
        <v>105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5" customHeight="1">
      <c r="A50" s="117" t="s">
        <v>74</v>
      </c>
      <c r="B50" s="122">
        <v>63</v>
      </c>
      <c r="C50" s="122">
        <v>0</v>
      </c>
      <c r="D50" s="122">
        <v>91</v>
      </c>
      <c r="E50" s="122">
        <v>94</v>
      </c>
      <c r="F50" s="122">
        <v>222</v>
      </c>
      <c r="G50" s="122">
        <v>80</v>
      </c>
      <c r="H50" s="122">
        <v>158</v>
      </c>
      <c r="I50" s="123">
        <v>708</v>
      </c>
      <c r="J50" s="122">
        <v>43</v>
      </c>
      <c r="K50" s="122">
        <v>24</v>
      </c>
      <c r="L50" s="122">
        <v>101</v>
      </c>
      <c r="M50" s="122">
        <v>107</v>
      </c>
      <c r="N50" s="122">
        <v>30</v>
      </c>
      <c r="O50" s="122">
        <v>0</v>
      </c>
      <c r="P50" s="122">
        <v>61</v>
      </c>
      <c r="Q50" s="123">
        <v>366</v>
      </c>
      <c r="R50" s="123">
        <v>6</v>
      </c>
      <c r="S50" s="122">
        <v>1080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15" customHeight="1">
      <c r="A51" s="113" t="s">
        <v>75</v>
      </c>
      <c r="B51" s="120">
        <v>37</v>
      </c>
      <c r="C51" s="120">
        <v>0</v>
      </c>
      <c r="D51" s="120">
        <v>72</v>
      </c>
      <c r="E51" s="120">
        <v>95</v>
      </c>
      <c r="F51" s="120">
        <v>161</v>
      </c>
      <c r="G51" s="120">
        <v>32</v>
      </c>
      <c r="H51" s="120">
        <v>68</v>
      </c>
      <c r="I51" s="121">
        <v>465</v>
      </c>
      <c r="J51" s="120">
        <v>34</v>
      </c>
      <c r="K51" s="120">
        <v>13</v>
      </c>
      <c r="L51" s="120">
        <v>39</v>
      </c>
      <c r="M51" s="120">
        <v>15</v>
      </c>
      <c r="N51" s="120">
        <v>7</v>
      </c>
      <c r="O51" s="120">
        <v>0</v>
      </c>
      <c r="P51" s="120">
        <v>95</v>
      </c>
      <c r="Q51" s="121">
        <v>203</v>
      </c>
      <c r="R51" s="121">
        <v>0</v>
      </c>
      <c r="S51" s="120">
        <v>668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15" customHeight="1">
      <c r="A52" s="113" t="s">
        <v>76</v>
      </c>
      <c r="B52" s="120">
        <v>14</v>
      </c>
      <c r="C52" s="120">
        <v>0</v>
      </c>
      <c r="D52" s="120">
        <v>81</v>
      </c>
      <c r="E52" s="120">
        <v>37</v>
      </c>
      <c r="F52" s="120">
        <v>52</v>
      </c>
      <c r="G52" s="120">
        <v>14</v>
      </c>
      <c r="H52" s="120">
        <v>18</v>
      </c>
      <c r="I52" s="121">
        <v>216</v>
      </c>
      <c r="J52" s="120">
        <v>13</v>
      </c>
      <c r="K52" s="120">
        <v>0</v>
      </c>
      <c r="L52" s="120">
        <v>48</v>
      </c>
      <c r="M52" s="120">
        <v>25</v>
      </c>
      <c r="N52" s="120">
        <v>9</v>
      </c>
      <c r="O52" s="120">
        <v>0</v>
      </c>
      <c r="P52" s="120">
        <v>5</v>
      </c>
      <c r="Q52" s="121">
        <v>100</v>
      </c>
      <c r="R52" s="121">
        <v>1</v>
      </c>
      <c r="S52" s="120">
        <v>317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5" customHeight="1">
      <c r="A53" s="113" t="s">
        <v>77</v>
      </c>
      <c r="B53" s="120">
        <v>54</v>
      </c>
      <c r="C53" s="120">
        <v>0</v>
      </c>
      <c r="D53" s="120">
        <v>108</v>
      </c>
      <c r="E53" s="120">
        <v>196</v>
      </c>
      <c r="F53" s="120">
        <v>129</v>
      </c>
      <c r="G53" s="120">
        <v>62</v>
      </c>
      <c r="H53" s="120">
        <v>144</v>
      </c>
      <c r="I53" s="121">
        <v>693</v>
      </c>
      <c r="J53" s="120">
        <v>74</v>
      </c>
      <c r="K53" s="120">
        <v>38</v>
      </c>
      <c r="L53" s="120">
        <v>194</v>
      </c>
      <c r="M53" s="120">
        <v>158</v>
      </c>
      <c r="N53" s="120">
        <v>63</v>
      </c>
      <c r="O53" s="120">
        <v>0</v>
      </c>
      <c r="P53" s="120">
        <v>104</v>
      </c>
      <c r="Q53" s="121">
        <v>631</v>
      </c>
      <c r="R53" s="121">
        <v>0</v>
      </c>
      <c r="S53" s="120">
        <v>1324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5" customHeight="1">
      <c r="A54" s="117" t="s">
        <v>78</v>
      </c>
      <c r="B54" s="122">
        <v>1</v>
      </c>
      <c r="C54" s="122">
        <v>0</v>
      </c>
      <c r="D54" s="122">
        <v>5</v>
      </c>
      <c r="E54" s="122">
        <v>3</v>
      </c>
      <c r="F54" s="122">
        <v>4</v>
      </c>
      <c r="G54" s="122">
        <v>0</v>
      </c>
      <c r="H54" s="122">
        <v>2</v>
      </c>
      <c r="I54" s="123">
        <v>15</v>
      </c>
      <c r="J54" s="122">
        <v>10</v>
      </c>
      <c r="K54" s="122">
        <v>6</v>
      </c>
      <c r="L54" s="122">
        <v>15</v>
      </c>
      <c r="M54" s="122">
        <v>9</v>
      </c>
      <c r="N54" s="122">
        <v>0</v>
      </c>
      <c r="O54" s="122">
        <v>0</v>
      </c>
      <c r="P54" s="122">
        <v>12</v>
      </c>
      <c r="Q54" s="123">
        <v>52</v>
      </c>
      <c r="R54" s="123">
        <v>0</v>
      </c>
      <c r="S54" s="122">
        <v>67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15" customHeight="1">
      <c r="A55" s="113" t="s">
        <v>79</v>
      </c>
      <c r="B55" s="120">
        <v>67</v>
      </c>
      <c r="C55" s="120">
        <v>0</v>
      </c>
      <c r="D55" s="120">
        <v>122</v>
      </c>
      <c r="E55" s="120">
        <v>160</v>
      </c>
      <c r="F55" s="120">
        <v>193</v>
      </c>
      <c r="G55" s="120">
        <v>38</v>
      </c>
      <c r="H55" s="120">
        <v>0</v>
      </c>
      <c r="I55" s="121">
        <v>580</v>
      </c>
      <c r="J55" s="120">
        <v>19</v>
      </c>
      <c r="K55" s="120">
        <v>1</v>
      </c>
      <c r="L55" s="120">
        <v>84</v>
      </c>
      <c r="M55" s="120">
        <v>67</v>
      </c>
      <c r="N55" s="120">
        <v>27</v>
      </c>
      <c r="O55" s="120">
        <v>0</v>
      </c>
      <c r="P55" s="120">
        <v>0</v>
      </c>
      <c r="Q55" s="121">
        <v>198</v>
      </c>
      <c r="R55" s="121">
        <v>31</v>
      </c>
      <c r="S55" s="120">
        <v>809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5" customHeight="1">
      <c r="A56" s="113" t="s">
        <v>80</v>
      </c>
      <c r="B56" s="120">
        <v>21</v>
      </c>
      <c r="C56" s="120">
        <v>0</v>
      </c>
      <c r="D56" s="120">
        <v>41</v>
      </c>
      <c r="E56" s="120">
        <v>21</v>
      </c>
      <c r="F56" s="120">
        <v>25</v>
      </c>
      <c r="G56" s="120">
        <v>3</v>
      </c>
      <c r="H56" s="120">
        <v>16</v>
      </c>
      <c r="I56" s="121">
        <v>127</v>
      </c>
      <c r="J56" s="120">
        <v>2</v>
      </c>
      <c r="K56" s="120">
        <v>1</v>
      </c>
      <c r="L56" s="120">
        <v>0</v>
      </c>
      <c r="M56" s="120">
        <v>7</v>
      </c>
      <c r="N56" s="120">
        <v>1</v>
      </c>
      <c r="O56" s="120">
        <v>0</v>
      </c>
      <c r="P56" s="120">
        <v>2</v>
      </c>
      <c r="Q56" s="121">
        <v>13</v>
      </c>
      <c r="R56" s="121">
        <v>0</v>
      </c>
      <c r="S56" s="120">
        <v>140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ht="15" customHeight="1">
      <c r="A57" s="113" t="s">
        <v>81</v>
      </c>
      <c r="B57" s="120">
        <v>67</v>
      </c>
      <c r="C57" s="120">
        <v>0</v>
      </c>
      <c r="D57" s="120">
        <v>106</v>
      </c>
      <c r="E57" s="120">
        <v>142</v>
      </c>
      <c r="F57" s="120">
        <v>112</v>
      </c>
      <c r="G57" s="120">
        <v>96</v>
      </c>
      <c r="H57" s="120">
        <v>83</v>
      </c>
      <c r="I57" s="121">
        <v>606</v>
      </c>
      <c r="J57" s="120">
        <v>63</v>
      </c>
      <c r="K57" s="120">
        <v>13</v>
      </c>
      <c r="L57" s="120">
        <v>152</v>
      </c>
      <c r="M57" s="120">
        <v>109</v>
      </c>
      <c r="N57" s="120">
        <v>36</v>
      </c>
      <c r="O57" s="120">
        <v>0</v>
      </c>
      <c r="P57" s="120">
        <v>53</v>
      </c>
      <c r="Q57" s="121">
        <v>426</v>
      </c>
      <c r="R57" s="121">
        <v>0</v>
      </c>
      <c r="S57" s="120">
        <v>1032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ht="15" customHeight="1">
      <c r="A58" s="117" t="s">
        <v>82</v>
      </c>
      <c r="B58" s="122">
        <v>149</v>
      </c>
      <c r="C58" s="122">
        <v>0</v>
      </c>
      <c r="D58" s="122">
        <v>303</v>
      </c>
      <c r="E58" s="122">
        <v>325</v>
      </c>
      <c r="F58" s="122">
        <v>358</v>
      </c>
      <c r="G58" s="122">
        <v>71</v>
      </c>
      <c r="H58" s="122">
        <v>253</v>
      </c>
      <c r="I58" s="123">
        <v>1459</v>
      </c>
      <c r="J58" s="122">
        <v>308</v>
      </c>
      <c r="K58" s="122">
        <v>214</v>
      </c>
      <c r="L58" s="122">
        <v>369</v>
      </c>
      <c r="M58" s="122">
        <v>113</v>
      </c>
      <c r="N58" s="122">
        <v>42</v>
      </c>
      <c r="O58" s="122">
        <v>0</v>
      </c>
      <c r="P58" s="122">
        <v>499</v>
      </c>
      <c r="Q58" s="123">
        <v>1545</v>
      </c>
      <c r="R58" s="123">
        <v>19</v>
      </c>
      <c r="S58" s="122">
        <v>3023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5" customHeight="1">
      <c r="A59" s="113" t="s">
        <v>83</v>
      </c>
      <c r="B59" s="120">
        <v>38</v>
      </c>
      <c r="C59" s="120">
        <v>0</v>
      </c>
      <c r="D59" s="120">
        <v>24</v>
      </c>
      <c r="E59" s="120">
        <v>50</v>
      </c>
      <c r="F59" s="120">
        <v>0</v>
      </c>
      <c r="G59" s="120">
        <v>0</v>
      </c>
      <c r="H59" s="120">
        <v>19</v>
      </c>
      <c r="I59" s="121">
        <v>131</v>
      </c>
      <c r="J59" s="120">
        <v>22</v>
      </c>
      <c r="K59" s="120">
        <v>4</v>
      </c>
      <c r="L59" s="120">
        <v>36</v>
      </c>
      <c r="M59" s="120">
        <v>19</v>
      </c>
      <c r="N59" s="120">
        <v>3</v>
      </c>
      <c r="O59" s="120">
        <v>0</v>
      </c>
      <c r="P59" s="120">
        <v>38</v>
      </c>
      <c r="Q59" s="121">
        <v>122</v>
      </c>
      <c r="R59" s="121">
        <v>0</v>
      </c>
      <c r="S59" s="120">
        <v>253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15" customHeight="1">
      <c r="A60" s="113" t="s">
        <v>84</v>
      </c>
      <c r="B60" s="120">
        <v>7</v>
      </c>
      <c r="C60" s="120">
        <v>0</v>
      </c>
      <c r="D60" s="120">
        <v>10</v>
      </c>
      <c r="E60" s="120">
        <v>5</v>
      </c>
      <c r="F60" s="120">
        <v>17</v>
      </c>
      <c r="G60" s="120">
        <v>2</v>
      </c>
      <c r="H60" s="120">
        <v>13</v>
      </c>
      <c r="I60" s="121">
        <v>54</v>
      </c>
      <c r="J60" s="120">
        <v>2</v>
      </c>
      <c r="K60" s="120">
        <v>0</v>
      </c>
      <c r="L60" s="120">
        <v>3</v>
      </c>
      <c r="M60" s="120">
        <v>6</v>
      </c>
      <c r="N60" s="120">
        <v>5</v>
      </c>
      <c r="O60" s="120">
        <v>0</v>
      </c>
      <c r="P60" s="120">
        <v>1</v>
      </c>
      <c r="Q60" s="121">
        <v>17</v>
      </c>
      <c r="R60" s="121">
        <v>0</v>
      </c>
      <c r="S60" s="120">
        <v>71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15" customHeight="1">
      <c r="A61" s="113" t="s">
        <v>85</v>
      </c>
      <c r="B61" s="120">
        <v>45</v>
      </c>
      <c r="C61" s="120">
        <v>0</v>
      </c>
      <c r="D61" s="120">
        <v>61</v>
      </c>
      <c r="E61" s="120">
        <v>65</v>
      </c>
      <c r="F61" s="120">
        <v>79</v>
      </c>
      <c r="G61" s="120">
        <v>8</v>
      </c>
      <c r="H61" s="120">
        <v>50</v>
      </c>
      <c r="I61" s="121">
        <v>308</v>
      </c>
      <c r="J61" s="120">
        <v>55</v>
      </c>
      <c r="K61" s="120">
        <v>7</v>
      </c>
      <c r="L61" s="120">
        <v>77</v>
      </c>
      <c r="M61" s="120">
        <v>60</v>
      </c>
      <c r="N61" s="120">
        <v>29</v>
      </c>
      <c r="O61" s="120">
        <v>0</v>
      </c>
      <c r="P61" s="120">
        <v>6</v>
      </c>
      <c r="Q61" s="121">
        <v>234</v>
      </c>
      <c r="R61" s="121">
        <v>198</v>
      </c>
      <c r="S61" s="120">
        <v>740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5" customHeight="1">
      <c r="A62" s="117" t="s">
        <v>86</v>
      </c>
      <c r="B62" s="122">
        <v>25</v>
      </c>
      <c r="C62" s="122">
        <v>0</v>
      </c>
      <c r="D62" s="122">
        <v>73</v>
      </c>
      <c r="E62" s="122">
        <v>49</v>
      </c>
      <c r="F62" s="122">
        <v>62</v>
      </c>
      <c r="G62" s="122">
        <v>19</v>
      </c>
      <c r="H62" s="122">
        <v>20</v>
      </c>
      <c r="I62" s="123">
        <v>248</v>
      </c>
      <c r="J62" s="122">
        <v>22</v>
      </c>
      <c r="K62" s="122">
        <v>14</v>
      </c>
      <c r="L62" s="122">
        <v>53</v>
      </c>
      <c r="M62" s="122">
        <v>63</v>
      </c>
      <c r="N62" s="122">
        <v>19</v>
      </c>
      <c r="O62" s="122">
        <v>0</v>
      </c>
      <c r="P62" s="122">
        <v>25</v>
      </c>
      <c r="Q62" s="123">
        <v>196</v>
      </c>
      <c r="R62" s="123">
        <v>16</v>
      </c>
      <c r="S62" s="122">
        <v>460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15" customHeight="1">
      <c r="A63" s="113" t="s">
        <v>87</v>
      </c>
      <c r="B63" s="120">
        <v>36</v>
      </c>
      <c r="C63" s="120">
        <v>0</v>
      </c>
      <c r="D63" s="120">
        <v>42</v>
      </c>
      <c r="E63" s="120">
        <v>31</v>
      </c>
      <c r="F63" s="120">
        <v>71</v>
      </c>
      <c r="G63" s="120">
        <v>9</v>
      </c>
      <c r="H63" s="120">
        <v>39</v>
      </c>
      <c r="I63" s="121">
        <v>228</v>
      </c>
      <c r="J63" s="120">
        <v>12</v>
      </c>
      <c r="K63" s="120">
        <v>0</v>
      </c>
      <c r="L63" s="120">
        <v>24</v>
      </c>
      <c r="M63" s="120">
        <v>35</v>
      </c>
      <c r="N63" s="120">
        <v>8</v>
      </c>
      <c r="O63" s="120">
        <v>0</v>
      </c>
      <c r="P63" s="120">
        <v>8</v>
      </c>
      <c r="Q63" s="121">
        <v>87</v>
      </c>
      <c r="R63" s="121">
        <v>0</v>
      </c>
      <c r="S63" s="120">
        <v>315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15" customHeight="1">
      <c r="A64" s="113" t="s">
        <v>88</v>
      </c>
      <c r="B64" s="120">
        <v>20</v>
      </c>
      <c r="C64" s="120">
        <v>0</v>
      </c>
      <c r="D64" s="120">
        <v>81</v>
      </c>
      <c r="E64" s="120">
        <v>72</v>
      </c>
      <c r="F64" s="120">
        <v>92</v>
      </c>
      <c r="G64" s="120">
        <v>24</v>
      </c>
      <c r="H64" s="120">
        <v>77</v>
      </c>
      <c r="I64" s="121">
        <v>366</v>
      </c>
      <c r="J64" s="120">
        <v>17</v>
      </c>
      <c r="K64" s="120">
        <v>19</v>
      </c>
      <c r="L64" s="120">
        <v>83</v>
      </c>
      <c r="M64" s="120">
        <v>53</v>
      </c>
      <c r="N64" s="120">
        <v>18</v>
      </c>
      <c r="O64" s="120">
        <v>0</v>
      </c>
      <c r="P64" s="120">
        <v>16</v>
      </c>
      <c r="Q64" s="121">
        <v>206</v>
      </c>
      <c r="R64" s="121">
        <v>0</v>
      </c>
      <c r="S64" s="120">
        <v>572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5" customHeight="1" thickBot="1">
      <c r="A65" s="113" t="s">
        <v>89</v>
      </c>
      <c r="B65" s="120">
        <v>36</v>
      </c>
      <c r="C65" s="120">
        <v>0</v>
      </c>
      <c r="D65" s="120">
        <v>36</v>
      </c>
      <c r="E65" s="120">
        <v>7</v>
      </c>
      <c r="F65" s="120">
        <v>24</v>
      </c>
      <c r="G65" s="120">
        <v>12</v>
      </c>
      <c r="H65" s="120">
        <v>15</v>
      </c>
      <c r="I65" s="121">
        <v>130</v>
      </c>
      <c r="J65" s="120">
        <v>5</v>
      </c>
      <c r="K65" s="120">
        <v>0</v>
      </c>
      <c r="L65" s="120">
        <v>8</v>
      </c>
      <c r="M65" s="120">
        <v>0</v>
      </c>
      <c r="N65" s="120">
        <v>2</v>
      </c>
      <c r="O65" s="120">
        <v>0</v>
      </c>
      <c r="P65" s="120">
        <v>7</v>
      </c>
      <c r="Q65" s="121">
        <v>22</v>
      </c>
      <c r="R65" s="121">
        <v>3</v>
      </c>
      <c r="S65" s="120">
        <v>155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ht="21" customHeight="1" thickTop="1">
      <c r="A66" s="124" t="s">
        <v>90</v>
      </c>
      <c r="B66" s="125">
        <v>2113</v>
      </c>
      <c r="C66" s="125"/>
      <c r="D66" s="125">
        <v>3986</v>
      </c>
      <c r="E66" s="125">
        <v>3015</v>
      </c>
      <c r="F66" s="125">
        <v>4171</v>
      </c>
      <c r="G66" s="125">
        <v>1143</v>
      </c>
      <c r="H66" s="125">
        <v>3540</v>
      </c>
      <c r="I66" s="126">
        <v>17968</v>
      </c>
      <c r="J66" s="125">
        <v>2124</v>
      </c>
      <c r="K66" s="125">
        <v>1232</v>
      </c>
      <c r="L66" s="125">
        <v>4294</v>
      </c>
      <c r="M66" s="125">
        <v>2945</v>
      </c>
      <c r="N66" s="125">
        <v>1069</v>
      </c>
      <c r="O66" s="125"/>
      <c r="P66" s="125">
        <v>2978</v>
      </c>
      <c r="Q66" s="126">
        <v>14642</v>
      </c>
      <c r="R66" s="126">
        <v>389</v>
      </c>
      <c r="S66" s="125">
        <v>32999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ht="15" customHeight="1">
      <c r="A67" s="117" t="s">
        <v>91</v>
      </c>
      <c r="B67" s="122">
        <v>30</v>
      </c>
      <c r="C67" s="122">
        <v>0</v>
      </c>
      <c r="D67" s="122">
        <v>27</v>
      </c>
      <c r="E67" s="122">
        <v>52</v>
      </c>
      <c r="F67" s="122">
        <v>25</v>
      </c>
      <c r="G67" s="122">
        <v>7</v>
      </c>
      <c r="H67" s="122">
        <v>23</v>
      </c>
      <c r="I67" s="123">
        <v>164</v>
      </c>
      <c r="J67" s="122">
        <v>30</v>
      </c>
      <c r="K67" s="122">
        <v>11</v>
      </c>
      <c r="L67" s="122">
        <v>40</v>
      </c>
      <c r="M67" s="122">
        <v>43</v>
      </c>
      <c r="N67" s="122">
        <v>28</v>
      </c>
      <c r="O67" s="122">
        <v>0</v>
      </c>
      <c r="P67" s="122">
        <v>24</v>
      </c>
      <c r="Q67" s="123">
        <v>176</v>
      </c>
      <c r="R67" s="123">
        <v>0</v>
      </c>
      <c r="S67" s="122">
        <v>340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21" customHeight="1">
      <c r="A68" s="127" t="s">
        <v>92</v>
      </c>
      <c r="B68" s="122">
        <v>2143</v>
      </c>
      <c r="C68" s="122"/>
      <c r="D68" s="122">
        <v>4013</v>
      </c>
      <c r="E68" s="122">
        <v>3067</v>
      </c>
      <c r="F68" s="122">
        <v>4196</v>
      </c>
      <c r="G68" s="122">
        <v>1150</v>
      </c>
      <c r="H68" s="122">
        <v>3563</v>
      </c>
      <c r="I68" s="123">
        <v>18132</v>
      </c>
      <c r="J68" s="122">
        <v>2154</v>
      </c>
      <c r="K68" s="122">
        <v>1243</v>
      </c>
      <c r="L68" s="122">
        <v>4334</v>
      </c>
      <c r="M68" s="122">
        <v>2988</v>
      </c>
      <c r="N68" s="122">
        <v>1097</v>
      </c>
      <c r="O68" s="122"/>
      <c r="P68" s="122">
        <v>3002</v>
      </c>
      <c r="Q68" s="123">
        <v>14818</v>
      </c>
      <c r="R68" s="123">
        <v>389</v>
      </c>
      <c r="S68" s="122">
        <v>33339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ht="24.75" customHeight="1">
      <c r="A69" s="131" t="s">
        <v>129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5CF4-215E-4A21-9E93-F3B005B946D1}">
  <dimension ref="A1:AL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38">
      <c r="A1" s="98"/>
    </row>
    <row r="7" spans="1:38" ht="24.95" customHeight="1">
      <c r="A7" s="100" t="s">
        <v>124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38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38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38" ht="15.75" customHeight="1">
      <c r="A10" s="104" t="s">
        <v>127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38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38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38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" customHeight="1">
      <c r="A15" s="113" t="s">
        <v>39</v>
      </c>
      <c r="B15" s="120">
        <v>35</v>
      </c>
      <c r="C15" s="120">
        <v>0</v>
      </c>
      <c r="D15" s="120">
        <v>101</v>
      </c>
      <c r="E15" s="120">
        <v>91</v>
      </c>
      <c r="F15" s="120">
        <v>130</v>
      </c>
      <c r="G15" s="120">
        <v>38</v>
      </c>
      <c r="H15" s="120">
        <v>104</v>
      </c>
      <c r="I15" s="121">
        <v>499</v>
      </c>
      <c r="J15" s="120">
        <v>51</v>
      </c>
      <c r="K15" s="120">
        <v>91</v>
      </c>
      <c r="L15" s="120">
        <v>9</v>
      </c>
      <c r="M15" s="120">
        <v>72</v>
      </c>
      <c r="N15" s="120">
        <v>55</v>
      </c>
      <c r="O15" s="120">
        <v>0</v>
      </c>
      <c r="P15" s="120">
        <v>57</v>
      </c>
      <c r="Q15" s="121">
        <v>335</v>
      </c>
      <c r="R15" s="121">
        <v>14</v>
      </c>
      <c r="S15" s="120">
        <v>848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" customHeight="1">
      <c r="A16" s="113" t="s">
        <v>40</v>
      </c>
      <c r="B16" s="120">
        <v>14</v>
      </c>
      <c r="C16" s="120">
        <v>0</v>
      </c>
      <c r="D16" s="120">
        <v>7</v>
      </c>
      <c r="E16" s="120">
        <v>1</v>
      </c>
      <c r="F16" s="120">
        <v>6</v>
      </c>
      <c r="G16" s="120">
        <v>4</v>
      </c>
      <c r="H16" s="120">
        <v>5</v>
      </c>
      <c r="I16" s="121">
        <v>37</v>
      </c>
      <c r="J16" s="120">
        <v>9</v>
      </c>
      <c r="K16" s="120">
        <v>0</v>
      </c>
      <c r="L16" s="120">
        <v>4</v>
      </c>
      <c r="M16" s="120">
        <v>12</v>
      </c>
      <c r="N16" s="120">
        <v>1</v>
      </c>
      <c r="O16" s="120">
        <v>0</v>
      </c>
      <c r="P16" s="120">
        <v>0</v>
      </c>
      <c r="Q16" s="121">
        <v>26</v>
      </c>
      <c r="R16" s="121">
        <v>1</v>
      </c>
      <c r="S16" s="120">
        <v>64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 ht="15" customHeight="1">
      <c r="A17" s="113" t="s">
        <v>41</v>
      </c>
      <c r="B17" s="120">
        <v>104</v>
      </c>
      <c r="C17" s="120">
        <v>0</v>
      </c>
      <c r="D17" s="120">
        <v>58</v>
      </c>
      <c r="E17" s="120">
        <v>57</v>
      </c>
      <c r="F17" s="120">
        <v>93</v>
      </c>
      <c r="G17" s="120">
        <v>27</v>
      </c>
      <c r="H17" s="120">
        <v>80</v>
      </c>
      <c r="I17" s="121">
        <v>419</v>
      </c>
      <c r="J17" s="120">
        <v>38</v>
      </c>
      <c r="K17" s="120">
        <v>25</v>
      </c>
      <c r="L17" s="120">
        <v>140</v>
      </c>
      <c r="M17" s="120">
        <v>86</v>
      </c>
      <c r="N17" s="120">
        <v>47</v>
      </c>
      <c r="O17" s="120">
        <v>0</v>
      </c>
      <c r="P17" s="120">
        <v>48</v>
      </c>
      <c r="Q17" s="121">
        <v>384</v>
      </c>
      <c r="R17" s="121">
        <v>3</v>
      </c>
      <c r="S17" s="120">
        <v>806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5" customHeight="1">
      <c r="A18" s="117" t="s">
        <v>42</v>
      </c>
      <c r="B18" s="122">
        <v>46</v>
      </c>
      <c r="C18" s="122">
        <v>0</v>
      </c>
      <c r="D18" s="122">
        <v>118</v>
      </c>
      <c r="E18" s="122">
        <v>89</v>
      </c>
      <c r="F18" s="122">
        <v>127</v>
      </c>
      <c r="G18" s="122">
        <v>3</v>
      </c>
      <c r="H18" s="122">
        <v>88</v>
      </c>
      <c r="I18" s="123">
        <v>471</v>
      </c>
      <c r="J18" s="122">
        <v>24</v>
      </c>
      <c r="K18" s="122">
        <v>8</v>
      </c>
      <c r="L18" s="122">
        <v>36</v>
      </c>
      <c r="M18" s="122">
        <v>14</v>
      </c>
      <c r="N18" s="122">
        <v>2</v>
      </c>
      <c r="O18" s="122">
        <v>0</v>
      </c>
      <c r="P18" s="122">
        <v>40</v>
      </c>
      <c r="Q18" s="123">
        <v>124</v>
      </c>
      <c r="R18" s="123">
        <v>1</v>
      </c>
      <c r="S18" s="122">
        <v>596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ht="15" customHeight="1">
      <c r="A19" s="113" t="s">
        <v>43</v>
      </c>
      <c r="B19" s="120">
        <v>155</v>
      </c>
      <c r="C19" s="120">
        <v>0</v>
      </c>
      <c r="D19" s="120">
        <v>577</v>
      </c>
      <c r="E19" s="120">
        <v>104</v>
      </c>
      <c r="F19" s="120">
        <v>229</v>
      </c>
      <c r="G19" s="120">
        <v>42</v>
      </c>
      <c r="H19" s="120">
        <v>213</v>
      </c>
      <c r="I19" s="121">
        <v>1320</v>
      </c>
      <c r="J19" s="120">
        <v>283</v>
      </c>
      <c r="K19" s="120">
        <v>310</v>
      </c>
      <c r="L19" s="120">
        <v>435</v>
      </c>
      <c r="M19" s="120">
        <v>362</v>
      </c>
      <c r="N19" s="120">
        <v>128</v>
      </c>
      <c r="O19" s="120">
        <v>0</v>
      </c>
      <c r="P19" s="120">
        <v>252</v>
      </c>
      <c r="Q19" s="121">
        <v>1770</v>
      </c>
      <c r="R19" s="121">
        <v>0</v>
      </c>
      <c r="S19" s="120">
        <v>3090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ht="15" customHeight="1">
      <c r="A20" s="113" t="s">
        <v>44</v>
      </c>
      <c r="B20" s="120">
        <v>56</v>
      </c>
      <c r="C20" s="120">
        <v>0</v>
      </c>
      <c r="D20" s="120">
        <v>66</v>
      </c>
      <c r="E20" s="120">
        <v>63</v>
      </c>
      <c r="F20" s="120">
        <v>31</v>
      </c>
      <c r="G20" s="120">
        <v>11</v>
      </c>
      <c r="H20" s="120">
        <v>25</v>
      </c>
      <c r="I20" s="121">
        <v>252</v>
      </c>
      <c r="J20" s="120">
        <v>20</v>
      </c>
      <c r="K20" s="120">
        <v>21</v>
      </c>
      <c r="L20" s="120">
        <v>91</v>
      </c>
      <c r="M20" s="120">
        <v>40</v>
      </c>
      <c r="N20" s="120">
        <v>15</v>
      </c>
      <c r="O20" s="120">
        <v>0</v>
      </c>
      <c r="P20" s="120">
        <v>26</v>
      </c>
      <c r="Q20" s="121">
        <v>213</v>
      </c>
      <c r="R20" s="121">
        <v>0</v>
      </c>
      <c r="S20" s="120">
        <v>465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ht="15" customHeight="1">
      <c r="A21" s="113" t="s">
        <v>45</v>
      </c>
      <c r="B21" s="120">
        <v>6</v>
      </c>
      <c r="C21" s="120">
        <v>0</v>
      </c>
      <c r="D21" s="120">
        <v>5</v>
      </c>
      <c r="E21" s="120">
        <v>6</v>
      </c>
      <c r="F21" s="120">
        <v>13</v>
      </c>
      <c r="G21" s="120">
        <v>0</v>
      </c>
      <c r="H21" s="120">
        <v>6</v>
      </c>
      <c r="I21" s="121">
        <v>36</v>
      </c>
      <c r="J21" s="120">
        <v>31</v>
      </c>
      <c r="K21" s="120">
        <v>25</v>
      </c>
      <c r="L21" s="120">
        <v>46</v>
      </c>
      <c r="M21" s="120">
        <v>42</v>
      </c>
      <c r="N21" s="120">
        <v>19</v>
      </c>
      <c r="O21" s="120">
        <v>0</v>
      </c>
      <c r="P21" s="120">
        <v>25</v>
      </c>
      <c r="Q21" s="121">
        <v>188</v>
      </c>
      <c r="R21" s="121">
        <v>0</v>
      </c>
      <c r="S21" s="120">
        <v>224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ht="15" customHeight="1">
      <c r="A22" s="117" t="s">
        <v>46</v>
      </c>
      <c r="B22" s="122">
        <v>0</v>
      </c>
      <c r="C22" s="122">
        <v>0</v>
      </c>
      <c r="D22" s="122">
        <v>24</v>
      </c>
      <c r="E22" s="122">
        <v>2</v>
      </c>
      <c r="F22" s="122">
        <v>23</v>
      </c>
      <c r="G22" s="122">
        <v>3</v>
      </c>
      <c r="H22" s="122">
        <v>16</v>
      </c>
      <c r="I22" s="123">
        <v>68</v>
      </c>
      <c r="J22" s="122">
        <v>6</v>
      </c>
      <c r="K22" s="122">
        <v>0</v>
      </c>
      <c r="L22" s="122">
        <v>23</v>
      </c>
      <c r="M22" s="122">
        <v>4</v>
      </c>
      <c r="N22" s="122">
        <v>13</v>
      </c>
      <c r="O22" s="122">
        <v>0</v>
      </c>
      <c r="P22" s="122">
        <v>2</v>
      </c>
      <c r="Q22" s="123">
        <v>48</v>
      </c>
      <c r="R22" s="123">
        <v>0</v>
      </c>
      <c r="S22" s="122">
        <v>116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3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26</v>
      </c>
      <c r="Q23" s="121">
        <v>29</v>
      </c>
      <c r="R23" s="121">
        <v>0</v>
      </c>
      <c r="S23" s="120">
        <v>29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ht="15" customHeight="1">
      <c r="A24" s="113" t="s">
        <v>48</v>
      </c>
      <c r="B24" s="120">
        <v>101</v>
      </c>
      <c r="C24" s="120">
        <v>0</v>
      </c>
      <c r="D24" s="120">
        <v>218</v>
      </c>
      <c r="E24" s="120">
        <v>99</v>
      </c>
      <c r="F24" s="120">
        <v>11</v>
      </c>
      <c r="G24" s="120">
        <v>2</v>
      </c>
      <c r="H24" s="120">
        <v>604</v>
      </c>
      <c r="I24" s="121">
        <v>1035</v>
      </c>
      <c r="J24" s="120">
        <v>209</v>
      </c>
      <c r="K24" s="120">
        <v>79</v>
      </c>
      <c r="L24" s="120">
        <v>647</v>
      </c>
      <c r="M24" s="120">
        <v>205</v>
      </c>
      <c r="N24" s="120">
        <v>36</v>
      </c>
      <c r="O24" s="120">
        <v>0</v>
      </c>
      <c r="P24" s="120">
        <v>322</v>
      </c>
      <c r="Q24" s="121">
        <v>1498</v>
      </c>
      <c r="R24" s="121">
        <v>27</v>
      </c>
      <c r="S24" s="120">
        <v>2560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ht="15" customHeight="1">
      <c r="A25" s="113" t="s">
        <v>49</v>
      </c>
      <c r="B25" s="120">
        <v>99</v>
      </c>
      <c r="C25" s="120">
        <v>0</v>
      </c>
      <c r="D25" s="120">
        <v>98</v>
      </c>
      <c r="E25" s="120">
        <v>130</v>
      </c>
      <c r="F25" s="120">
        <v>159</v>
      </c>
      <c r="G25" s="120">
        <v>36</v>
      </c>
      <c r="H25" s="120">
        <v>107</v>
      </c>
      <c r="I25" s="121">
        <v>629</v>
      </c>
      <c r="J25" s="120">
        <v>99</v>
      </c>
      <c r="K25" s="120">
        <v>8</v>
      </c>
      <c r="L25" s="120">
        <v>162</v>
      </c>
      <c r="M25" s="120">
        <v>204</v>
      </c>
      <c r="N25" s="120">
        <v>47</v>
      </c>
      <c r="O25" s="120">
        <v>0</v>
      </c>
      <c r="P25" s="120">
        <v>94</v>
      </c>
      <c r="Q25" s="121">
        <v>614</v>
      </c>
      <c r="R25" s="121">
        <v>49</v>
      </c>
      <c r="S25" s="120">
        <v>1292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ht="15" customHeight="1">
      <c r="A26" s="117" t="s">
        <v>50</v>
      </c>
      <c r="B26" s="122">
        <v>0</v>
      </c>
      <c r="C26" s="122">
        <v>0</v>
      </c>
      <c r="D26" s="122">
        <v>13</v>
      </c>
      <c r="E26" s="122">
        <v>16</v>
      </c>
      <c r="F26" s="122">
        <v>4</v>
      </c>
      <c r="G26" s="122">
        <v>2</v>
      </c>
      <c r="H26" s="122">
        <v>6</v>
      </c>
      <c r="I26" s="123">
        <v>41</v>
      </c>
      <c r="J26" s="122">
        <v>5</v>
      </c>
      <c r="K26" s="122">
        <v>7</v>
      </c>
      <c r="L26" s="122">
        <v>20</v>
      </c>
      <c r="M26" s="122">
        <v>16</v>
      </c>
      <c r="N26" s="122">
        <v>14</v>
      </c>
      <c r="O26" s="122">
        <v>0</v>
      </c>
      <c r="P26" s="122">
        <v>6</v>
      </c>
      <c r="Q26" s="123">
        <v>68</v>
      </c>
      <c r="R26" s="123">
        <v>0</v>
      </c>
      <c r="S26" s="122">
        <v>109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ht="15" customHeight="1">
      <c r="A27" s="113" t="s">
        <v>51</v>
      </c>
      <c r="B27" s="120">
        <v>21</v>
      </c>
      <c r="C27" s="120">
        <v>0</v>
      </c>
      <c r="D27" s="120">
        <v>63</v>
      </c>
      <c r="E27" s="120">
        <v>22</v>
      </c>
      <c r="F27" s="120">
        <v>36</v>
      </c>
      <c r="G27" s="120">
        <v>6</v>
      </c>
      <c r="H27" s="120">
        <v>19</v>
      </c>
      <c r="I27" s="121">
        <v>167</v>
      </c>
      <c r="J27" s="120">
        <v>8</v>
      </c>
      <c r="K27" s="120">
        <v>2</v>
      </c>
      <c r="L27" s="120">
        <v>18</v>
      </c>
      <c r="M27" s="120">
        <v>7</v>
      </c>
      <c r="N27" s="120">
        <v>7</v>
      </c>
      <c r="O27" s="120">
        <v>0</v>
      </c>
      <c r="P27" s="120">
        <v>8</v>
      </c>
      <c r="Q27" s="121">
        <v>50</v>
      </c>
      <c r="R27" s="121">
        <v>9</v>
      </c>
      <c r="S27" s="120">
        <v>226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ht="15" customHeight="1">
      <c r="A28" s="113" t="s">
        <v>52</v>
      </c>
      <c r="B28" s="120">
        <v>56</v>
      </c>
      <c r="C28" s="120">
        <v>0</v>
      </c>
      <c r="D28" s="120">
        <v>85</v>
      </c>
      <c r="E28" s="120">
        <v>71</v>
      </c>
      <c r="F28" s="120">
        <v>100</v>
      </c>
      <c r="G28" s="120">
        <v>8</v>
      </c>
      <c r="H28" s="120">
        <v>66</v>
      </c>
      <c r="I28" s="121">
        <v>386</v>
      </c>
      <c r="J28" s="120">
        <v>75</v>
      </c>
      <c r="K28" s="120">
        <v>10</v>
      </c>
      <c r="L28" s="120">
        <v>155</v>
      </c>
      <c r="M28" s="120">
        <v>139</v>
      </c>
      <c r="N28" s="120">
        <v>73</v>
      </c>
      <c r="O28" s="120">
        <v>0</v>
      </c>
      <c r="P28" s="120">
        <v>73</v>
      </c>
      <c r="Q28" s="121">
        <v>525</v>
      </c>
      <c r="R28" s="121">
        <v>0</v>
      </c>
      <c r="S28" s="120">
        <v>911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ht="15" customHeight="1">
      <c r="A29" s="113" t="s">
        <v>53</v>
      </c>
      <c r="B29" s="120">
        <v>53</v>
      </c>
      <c r="C29" s="120">
        <v>0</v>
      </c>
      <c r="D29" s="120">
        <v>0</v>
      </c>
      <c r="E29" s="120">
        <v>83</v>
      </c>
      <c r="F29" s="120">
        <v>144</v>
      </c>
      <c r="G29" s="120">
        <v>0</v>
      </c>
      <c r="H29" s="120">
        <v>138</v>
      </c>
      <c r="I29" s="121">
        <v>418</v>
      </c>
      <c r="J29" s="120">
        <v>24</v>
      </c>
      <c r="K29" s="120">
        <v>0</v>
      </c>
      <c r="L29" s="120">
        <v>0</v>
      </c>
      <c r="M29" s="120">
        <v>29</v>
      </c>
      <c r="N29" s="120">
        <v>29</v>
      </c>
      <c r="O29" s="120">
        <v>0</v>
      </c>
      <c r="P29" s="120">
        <v>193</v>
      </c>
      <c r="Q29" s="121">
        <v>275</v>
      </c>
      <c r="R29" s="121">
        <v>0</v>
      </c>
      <c r="S29" s="120">
        <v>693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ht="15" customHeight="1">
      <c r="A30" s="117" t="s">
        <v>54</v>
      </c>
      <c r="B30" s="122">
        <v>29</v>
      </c>
      <c r="C30" s="122">
        <v>0</v>
      </c>
      <c r="D30" s="122">
        <v>77</v>
      </c>
      <c r="E30" s="122">
        <v>49</v>
      </c>
      <c r="F30" s="122">
        <v>91</v>
      </c>
      <c r="G30" s="122">
        <v>0</v>
      </c>
      <c r="H30" s="122">
        <v>59</v>
      </c>
      <c r="I30" s="123">
        <v>305</v>
      </c>
      <c r="J30" s="122">
        <v>18</v>
      </c>
      <c r="K30" s="122">
        <v>0</v>
      </c>
      <c r="L30" s="122">
        <v>13</v>
      </c>
      <c r="M30" s="122">
        <v>0</v>
      </c>
      <c r="N30" s="122">
        <v>0</v>
      </c>
      <c r="O30" s="122">
        <v>0</v>
      </c>
      <c r="P30" s="122">
        <v>35</v>
      </c>
      <c r="Q30" s="123">
        <v>66</v>
      </c>
      <c r="R30" s="123">
        <v>0</v>
      </c>
      <c r="S30" s="122">
        <v>371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ht="15" customHeight="1">
      <c r="A31" s="113" t="s">
        <v>55</v>
      </c>
      <c r="B31" s="120">
        <v>33</v>
      </c>
      <c r="C31" s="120">
        <v>0</v>
      </c>
      <c r="D31" s="120">
        <v>93</v>
      </c>
      <c r="E31" s="120">
        <v>56</v>
      </c>
      <c r="F31" s="120">
        <v>56</v>
      </c>
      <c r="G31" s="120">
        <v>5</v>
      </c>
      <c r="H31" s="120">
        <v>72</v>
      </c>
      <c r="I31" s="121">
        <v>315</v>
      </c>
      <c r="J31" s="120">
        <v>0</v>
      </c>
      <c r="K31" s="120">
        <v>4</v>
      </c>
      <c r="L31" s="120">
        <v>15</v>
      </c>
      <c r="M31" s="120">
        <v>23</v>
      </c>
      <c r="N31" s="120">
        <v>8</v>
      </c>
      <c r="O31" s="120">
        <v>0</v>
      </c>
      <c r="P31" s="120">
        <v>21</v>
      </c>
      <c r="Q31" s="121">
        <v>71</v>
      </c>
      <c r="R31" s="121">
        <v>0</v>
      </c>
      <c r="S31" s="120">
        <v>386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15" customHeight="1">
      <c r="A32" s="113" t="s">
        <v>56</v>
      </c>
      <c r="B32" s="120">
        <v>60</v>
      </c>
      <c r="C32" s="120">
        <v>0</v>
      </c>
      <c r="D32" s="120">
        <v>120</v>
      </c>
      <c r="E32" s="120">
        <v>84</v>
      </c>
      <c r="F32" s="120">
        <v>154</v>
      </c>
      <c r="G32" s="120">
        <v>113</v>
      </c>
      <c r="H32" s="120">
        <v>113</v>
      </c>
      <c r="I32" s="121">
        <v>644</v>
      </c>
      <c r="J32" s="120">
        <v>25</v>
      </c>
      <c r="K32" s="120">
        <v>4</v>
      </c>
      <c r="L32" s="120">
        <v>46</v>
      </c>
      <c r="M32" s="120">
        <v>35</v>
      </c>
      <c r="N32" s="120">
        <v>8</v>
      </c>
      <c r="O32" s="120">
        <v>0</v>
      </c>
      <c r="P32" s="120">
        <v>28</v>
      </c>
      <c r="Q32" s="121">
        <v>146</v>
      </c>
      <c r="R32" s="121">
        <v>1</v>
      </c>
      <c r="S32" s="120">
        <v>791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ht="15" customHeight="1">
      <c r="A33" s="113" t="s">
        <v>57</v>
      </c>
      <c r="B33" s="120">
        <v>51</v>
      </c>
      <c r="C33" s="120">
        <v>0</v>
      </c>
      <c r="D33" s="120">
        <v>23</v>
      </c>
      <c r="E33" s="120">
        <v>71</v>
      </c>
      <c r="F33" s="120">
        <v>125</v>
      </c>
      <c r="G33" s="120">
        <v>59</v>
      </c>
      <c r="H33" s="120">
        <v>83</v>
      </c>
      <c r="I33" s="121">
        <v>412</v>
      </c>
      <c r="J33" s="120">
        <v>85</v>
      </c>
      <c r="K33" s="120">
        <v>4</v>
      </c>
      <c r="L33" s="120">
        <v>105</v>
      </c>
      <c r="M33" s="120">
        <v>93</v>
      </c>
      <c r="N33" s="120">
        <v>65</v>
      </c>
      <c r="O33" s="120">
        <v>0</v>
      </c>
      <c r="P33" s="120">
        <v>22</v>
      </c>
      <c r="Q33" s="121">
        <v>374</v>
      </c>
      <c r="R33" s="121">
        <v>38</v>
      </c>
      <c r="S33" s="120">
        <v>824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ht="15" customHeight="1">
      <c r="A34" s="117" t="s">
        <v>58</v>
      </c>
      <c r="B34" s="122">
        <v>10</v>
      </c>
      <c r="C34" s="122">
        <v>0</v>
      </c>
      <c r="D34" s="122">
        <v>30</v>
      </c>
      <c r="E34" s="122">
        <v>42</v>
      </c>
      <c r="F34" s="122">
        <v>15</v>
      </c>
      <c r="G34" s="122">
        <v>14</v>
      </c>
      <c r="H34" s="122">
        <v>36</v>
      </c>
      <c r="I34" s="123">
        <v>147</v>
      </c>
      <c r="J34" s="122">
        <v>0</v>
      </c>
      <c r="K34" s="122">
        <v>0</v>
      </c>
      <c r="L34" s="122">
        <v>3</v>
      </c>
      <c r="M34" s="122">
        <v>3</v>
      </c>
      <c r="N34" s="122">
        <v>6</v>
      </c>
      <c r="O34" s="122">
        <v>0</v>
      </c>
      <c r="P34" s="122">
        <v>0</v>
      </c>
      <c r="Q34" s="123">
        <v>12</v>
      </c>
      <c r="R34" s="123">
        <v>0</v>
      </c>
      <c r="S34" s="122">
        <v>159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ht="15" customHeight="1">
      <c r="A35" s="113" t="s">
        <v>59</v>
      </c>
      <c r="B35" s="120">
        <v>3</v>
      </c>
      <c r="C35" s="120">
        <v>0</v>
      </c>
      <c r="D35" s="120">
        <v>47</v>
      </c>
      <c r="E35" s="120">
        <v>42</v>
      </c>
      <c r="F35" s="120">
        <v>57</v>
      </c>
      <c r="G35" s="120">
        <v>24</v>
      </c>
      <c r="H35" s="120">
        <v>29</v>
      </c>
      <c r="I35" s="121">
        <v>202</v>
      </c>
      <c r="J35" s="120">
        <v>58</v>
      </c>
      <c r="K35" s="120">
        <v>44</v>
      </c>
      <c r="L35" s="120">
        <v>97</v>
      </c>
      <c r="M35" s="120">
        <v>85</v>
      </c>
      <c r="N35" s="120">
        <v>36</v>
      </c>
      <c r="O35" s="120">
        <v>0</v>
      </c>
      <c r="P35" s="120">
        <v>22</v>
      </c>
      <c r="Q35" s="121">
        <v>342</v>
      </c>
      <c r="R35" s="121">
        <v>5</v>
      </c>
      <c r="S35" s="120">
        <v>549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15" customHeight="1">
      <c r="A36" s="113" t="s">
        <v>60</v>
      </c>
      <c r="B36" s="120">
        <v>4</v>
      </c>
      <c r="C36" s="120">
        <v>0</v>
      </c>
      <c r="D36" s="120">
        <v>1</v>
      </c>
      <c r="E36" s="120">
        <v>7</v>
      </c>
      <c r="F36" s="120">
        <v>3</v>
      </c>
      <c r="G36" s="120">
        <v>0</v>
      </c>
      <c r="H36" s="120">
        <v>20</v>
      </c>
      <c r="I36" s="121">
        <v>35</v>
      </c>
      <c r="J36" s="120">
        <v>65</v>
      </c>
      <c r="K36" s="120">
        <v>94</v>
      </c>
      <c r="L36" s="120">
        <v>4</v>
      </c>
      <c r="M36" s="120">
        <v>24</v>
      </c>
      <c r="N36" s="120">
        <v>1</v>
      </c>
      <c r="O36" s="120">
        <v>0</v>
      </c>
      <c r="P36" s="120">
        <v>117</v>
      </c>
      <c r="Q36" s="121">
        <v>305</v>
      </c>
      <c r="R36" s="121">
        <v>0</v>
      </c>
      <c r="S36" s="120">
        <v>340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15" customHeight="1">
      <c r="A37" s="113" t="s">
        <v>61</v>
      </c>
      <c r="B37" s="120">
        <v>28</v>
      </c>
      <c r="C37" s="120">
        <v>0</v>
      </c>
      <c r="D37" s="120">
        <v>49</v>
      </c>
      <c r="E37" s="120">
        <v>87</v>
      </c>
      <c r="F37" s="120">
        <v>138</v>
      </c>
      <c r="G37" s="120">
        <v>14</v>
      </c>
      <c r="H37" s="120">
        <v>82</v>
      </c>
      <c r="I37" s="121">
        <v>398</v>
      </c>
      <c r="J37" s="120">
        <v>38</v>
      </c>
      <c r="K37" s="120">
        <v>33</v>
      </c>
      <c r="L37" s="120">
        <v>183</v>
      </c>
      <c r="M37" s="120">
        <v>124</v>
      </c>
      <c r="N37" s="120">
        <v>48</v>
      </c>
      <c r="O37" s="120">
        <v>0</v>
      </c>
      <c r="P37" s="120">
        <v>47</v>
      </c>
      <c r="Q37" s="121">
        <v>473</v>
      </c>
      <c r="R37" s="121">
        <v>1</v>
      </c>
      <c r="S37" s="120">
        <v>872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ht="15" customHeight="1">
      <c r="A38" s="117" t="s">
        <v>62</v>
      </c>
      <c r="B38" s="122">
        <v>17</v>
      </c>
      <c r="C38" s="122">
        <v>0</v>
      </c>
      <c r="D38" s="122">
        <v>75</v>
      </c>
      <c r="E38" s="122">
        <v>53</v>
      </c>
      <c r="F38" s="122">
        <v>74</v>
      </c>
      <c r="G38" s="122">
        <v>22</v>
      </c>
      <c r="H38" s="122">
        <v>40</v>
      </c>
      <c r="I38" s="123">
        <v>281</v>
      </c>
      <c r="J38" s="122">
        <v>12</v>
      </c>
      <c r="K38" s="122">
        <v>13</v>
      </c>
      <c r="L38" s="122">
        <v>24</v>
      </c>
      <c r="M38" s="122">
        <v>58</v>
      </c>
      <c r="N38" s="122">
        <v>11</v>
      </c>
      <c r="O38" s="122">
        <v>0</v>
      </c>
      <c r="P38" s="122">
        <v>21</v>
      </c>
      <c r="Q38" s="123">
        <v>139</v>
      </c>
      <c r="R38" s="123">
        <v>1</v>
      </c>
      <c r="S38" s="122">
        <v>421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15" customHeight="1">
      <c r="A39" s="113" t="s">
        <v>63</v>
      </c>
      <c r="B39" s="120">
        <v>40</v>
      </c>
      <c r="C39" s="120">
        <v>0</v>
      </c>
      <c r="D39" s="120">
        <v>96</v>
      </c>
      <c r="E39" s="120">
        <v>10</v>
      </c>
      <c r="F39" s="120">
        <v>291</v>
      </c>
      <c r="G39" s="120">
        <v>54</v>
      </c>
      <c r="H39" s="120">
        <v>13</v>
      </c>
      <c r="I39" s="121">
        <v>504</v>
      </c>
      <c r="J39" s="120">
        <v>30</v>
      </c>
      <c r="K39" s="120">
        <v>14</v>
      </c>
      <c r="L39" s="120">
        <v>12</v>
      </c>
      <c r="M39" s="120">
        <v>6</v>
      </c>
      <c r="N39" s="120">
        <v>3</v>
      </c>
      <c r="O39" s="120">
        <v>0</v>
      </c>
      <c r="P39" s="120">
        <v>128</v>
      </c>
      <c r="Q39" s="121">
        <v>193</v>
      </c>
      <c r="R39" s="121">
        <v>3</v>
      </c>
      <c r="S39" s="120">
        <v>700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ht="15" customHeight="1">
      <c r="A40" s="113" t="s">
        <v>64</v>
      </c>
      <c r="B40" s="120">
        <v>29</v>
      </c>
      <c r="C40" s="120">
        <v>0</v>
      </c>
      <c r="D40" s="120">
        <v>140</v>
      </c>
      <c r="E40" s="120">
        <v>112</v>
      </c>
      <c r="F40" s="120">
        <v>170</v>
      </c>
      <c r="G40" s="120">
        <v>22</v>
      </c>
      <c r="H40" s="120">
        <v>89</v>
      </c>
      <c r="I40" s="121">
        <v>562</v>
      </c>
      <c r="J40" s="120">
        <v>66</v>
      </c>
      <c r="K40" s="120">
        <v>80</v>
      </c>
      <c r="L40" s="120">
        <v>35</v>
      </c>
      <c r="M40" s="120">
        <v>62</v>
      </c>
      <c r="N40" s="120">
        <v>32</v>
      </c>
      <c r="O40" s="120">
        <v>0</v>
      </c>
      <c r="P40" s="120">
        <v>41</v>
      </c>
      <c r="Q40" s="121">
        <v>316</v>
      </c>
      <c r="R40" s="121">
        <v>0</v>
      </c>
      <c r="S40" s="120">
        <v>878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5" customHeight="1">
      <c r="A41" s="113" t="s">
        <v>65</v>
      </c>
      <c r="B41" s="120">
        <v>39</v>
      </c>
      <c r="C41" s="120">
        <v>0</v>
      </c>
      <c r="D41" s="120">
        <v>59</v>
      </c>
      <c r="E41" s="120">
        <v>44</v>
      </c>
      <c r="F41" s="120">
        <v>29</v>
      </c>
      <c r="G41" s="120">
        <v>5</v>
      </c>
      <c r="H41" s="120">
        <v>26</v>
      </c>
      <c r="I41" s="121">
        <v>202</v>
      </c>
      <c r="J41" s="120">
        <v>1</v>
      </c>
      <c r="K41" s="120">
        <v>0</v>
      </c>
      <c r="L41" s="120">
        <v>10</v>
      </c>
      <c r="M41" s="120">
        <v>3</v>
      </c>
      <c r="N41" s="120">
        <v>1</v>
      </c>
      <c r="O41" s="120">
        <v>0</v>
      </c>
      <c r="P41" s="120">
        <v>3</v>
      </c>
      <c r="Q41" s="121">
        <v>18</v>
      </c>
      <c r="R41" s="121">
        <v>1</v>
      </c>
      <c r="S41" s="120">
        <v>221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5" customHeight="1">
      <c r="A42" s="117" t="s">
        <v>66</v>
      </c>
      <c r="B42" s="122">
        <v>19</v>
      </c>
      <c r="C42" s="122">
        <v>0</v>
      </c>
      <c r="D42" s="122">
        <v>52</v>
      </c>
      <c r="E42" s="122">
        <v>32</v>
      </c>
      <c r="F42" s="122">
        <v>30</v>
      </c>
      <c r="G42" s="122">
        <v>9</v>
      </c>
      <c r="H42" s="122">
        <v>43</v>
      </c>
      <c r="I42" s="123">
        <v>185</v>
      </c>
      <c r="J42" s="122">
        <v>2</v>
      </c>
      <c r="K42" s="122">
        <v>2</v>
      </c>
      <c r="L42" s="122">
        <v>14</v>
      </c>
      <c r="M42" s="122">
        <v>9</v>
      </c>
      <c r="N42" s="122">
        <v>0</v>
      </c>
      <c r="O42" s="122">
        <v>0</v>
      </c>
      <c r="P42" s="122">
        <v>11</v>
      </c>
      <c r="Q42" s="123">
        <v>38</v>
      </c>
      <c r="R42" s="123">
        <v>0</v>
      </c>
      <c r="S42" s="122">
        <v>223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5" customHeight="1">
      <c r="A43" s="113" t="s">
        <v>67</v>
      </c>
      <c r="B43" s="120">
        <v>31</v>
      </c>
      <c r="C43" s="120">
        <v>0</v>
      </c>
      <c r="D43" s="120">
        <v>43</v>
      </c>
      <c r="E43" s="120">
        <v>7</v>
      </c>
      <c r="F43" s="120">
        <v>13</v>
      </c>
      <c r="G43" s="120">
        <v>5</v>
      </c>
      <c r="H43" s="120">
        <v>5</v>
      </c>
      <c r="I43" s="121">
        <v>104</v>
      </c>
      <c r="J43" s="120">
        <v>16</v>
      </c>
      <c r="K43" s="120">
        <v>4</v>
      </c>
      <c r="L43" s="120">
        <v>21</v>
      </c>
      <c r="M43" s="120">
        <v>60</v>
      </c>
      <c r="N43" s="120">
        <v>14</v>
      </c>
      <c r="O43" s="120">
        <v>0</v>
      </c>
      <c r="P43" s="120">
        <v>22</v>
      </c>
      <c r="Q43" s="121">
        <v>137</v>
      </c>
      <c r="R43" s="121">
        <v>2</v>
      </c>
      <c r="S43" s="120">
        <v>243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5" customHeight="1">
      <c r="A44" s="113" t="s">
        <v>68</v>
      </c>
      <c r="B44" s="120">
        <v>13</v>
      </c>
      <c r="C44" s="120">
        <v>0</v>
      </c>
      <c r="D44" s="120">
        <v>0</v>
      </c>
      <c r="E44" s="120">
        <v>5</v>
      </c>
      <c r="F44" s="120">
        <v>10</v>
      </c>
      <c r="G44" s="120">
        <v>30</v>
      </c>
      <c r="H44" s="120">
        <v>51</v>
      </c>
      <c r="I44" s="121">
        <v>109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  <c r="O44" s="120">
        <v>0</v>
      </c>
      <c r="P44" s="120">
        <v>1</v>
      </c>
      <c r="Q44" s="121">
        <v>1</v>
      </c>
      <c r="R44" s="121">
        <v>0</v>
      </c>
      <c r="S44" s="120">
        <v>110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5" customHeight="1">
      <c r="A45" s="113" t="s">
        <v>69</v>
      </c>
      <c r="B45" s="120">
        <v>2</v>
      </c>
      <c r="C45" s="120">
        <v>0</v>
      </c>
      <c r="D45" s="120">
        <v>24</v>
      </c>
      <c r="E45" s="120">
        <v>4</v>
      </c>
      <c r="F45" s="120">
        <v>17</v>
      </c>
      <c r="G45" s="120">
        <v>3</v>
      </c>
      <c r="H45" s="120">
        <v>21</v>
      </c>
      <c r="I45" s="121">
        <v>71</v>
      </c>
      <c r="J45" s="120">
        <v>46</v>
      </c>
      <c r="K45" s="120">
        <v>57</v>
      </c>
      <c r="L45" s="120">
        <v>178</v>
      </c>
      <c r="M45" s="120">
        <v>128</v>
      </c>
      <c r="N45" s="120">
        <v>44</v>
      </c>
      <c r="O45" s="120">
        <v>0</v>
      </c>
      <c r="P45" s="120">
        <v>60</v>
      </c>
      <c r="Q45" s="121">
        <v>513</v>
      </c>
      <c r="R45" s="121">
        <v>0</v>
      </c>
      <c r="S45" s="120">
        <v>584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5" customHeight="1">
      <c r="A46" s="117" t="s">
        <v>70</v>
      </c>
      <c r="B46" s="122">
        <v>73</v>
      </c>
      <c r="C46" s="122">
        <v>0</v>
      </c>
      <c r="D46" s="122">
        <v>178</v>
      </c>
      <c r="E46" s="122">
        <v>2</v>
      </c>
      <c r="F46" s="122">
        <v>2</v>
      </c>
      <c r="G46" s="122">
        <v>1</v>
      </c>
      <c r="H46" s="122">
        <v>0</v>
      </c>
      <c r="I46" s="123">
        <v>256</v>
      </c>
      <c r="J46" s="122">
        <v>4</v>
      </c>
      <c r="K46" s="122">
        <v>3</v>
      </c>
      <c r="L46" s="122">
        <v>88</v>
      </c>
      <c r="M46" s="122">
        <v>2</v>
      </c>
      <c r="N46" s="122">
        <v>3</v>
      </c>
      <c r="O46" s="122">
        <v>0</v>
      </c>
      <c r="P46" s="122">
        <v>2</v>
      </c>
      <c r="Q46" s="123">
        <v>102</v>
      </c>
      <c r="R46" s="123">
        <v>3</v>
      </c>
      <c r="S46" s="122">
        <v>361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5" customHeight="1">
      <c r="A47" s="113" t="s">
        <v>71</v>
      </c>
      <c r="B47" s="120">
        <v>59</v>
      </c>
      <c r="C47" s="120">
        <v>0</v>
      </c>
      <c r="D47" s="120">
        <v>295</v>
      </c>
      <c r="E47" s="120">
        <v>20</v>
      </c>
      <c r="F47" s="120">
        <v>31</v>
      </c>
      <c r="G47" s="120">
        <v>33</v>
      </c>
      <c r="H47" s="120">
        <v>144</v>
      </c>
      <c r="I47" s="121">
        <v>582</v>
      </c>
      <c r="J47" s="120">
        <v>14</v>
      </c>
      <c r="K47" s="120">
        <v>19</v>
      </c>
      <c r="L47" s="120">
        <v>188</v>
      </c>
      <c r="M47" s="120">
        <v>113</v>
      </c>
      <c r="N47" s="120">
        <v>63</v>
      </c>
      <c r="O47" s="120">
        <v>0</v>
      </c>
      <c r="P47" s="120">
        <v>176</v>
      </c>
      <c r="Q47" s="121">
        <v>573</v>
      </c>
      <c r="R47" s="121">
        <v>3</v>
      </c>
      <c r="S47" s="120">
        <v>1158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5" customHeight="1">
      <c r="A48" s="113" t="s">
        <v>72</v>
      </c>
      <c r="B48" s="120">
        <v>57</v>
      </c>
      <c r="C48" s="120">
        <v>0</v>
      </c>
      <c r="D48" s="120">
        <v>310</v>
      </c>
      <c r="E48" s="120">
        <v>28</v>
      </c>
      <c r="F48" s="120">
        <v>254</v>
      </c>
      <c r="G48" s="120">
        <v>226</v>
      </c>
      <c r="H48" s="120">
        <v>89</v>
      </c>
      <c r="I48" s="121">
        <v>964</v>
      </c>
      <c r="J48" s="120">
        <v>30</v>
      </c>
      <c r="K48" s="120">
        <v>25</v>
      </c>
      <c r="L48" s="120">
        <v>18</v>
      </c>
      <c r="M48" s="120">
        <v>13</v>
      </c>
      <c r="N48" s="120">
        <v>8</v>
      </c>
      <c r="O48" s="120">
        <v>0</v>
      </c>
      <c r="P48" s="120">
        <v>255</v>
      </c>
      <c r="Q48" s="121">
        <v>349</v>
      </c>
      <c r="R48" s="121">
        <v>0</v>
      </c>
      <c r="S48" s="120">
        <v>1313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ht="15" customHeight="1">
      <c r="A49" s="113" t="s">
        <v>73</v>
      </c>
      <c r="B49" s="120">
        <v>13</v>
      </c>
      <c r="C49" s="120">
        <v>0</v>
      </c>
      <c r="D49" s="120">
        <v>53</v>
      </c>
      <c r="E49" s="120">
        <v>17</v>
      </c>
      <c r="F49" s="120">
        <v>13</v>
      </c>
      <c r="G49" s="120">
        <v>8</v>
      </c>
      <c r="H49" s="120">
        <v>31</v>
      </c>
      <c r="I49" s="121">
        <v>135</v>
      </c>
      <c r="J49" s="120">
        <v>1</v>
      </c>
      <c r="K49" s="120">
        <v>0</v>
      </c>
      <c r="L49" s="120">
        <v>1</v>
      </c>
      <c r="M49" s="120">
        <v>0</v>
      </c>
      <c r="N49" s="120">
        <v>1</v>
      </c>
      <c r="O49" s="120">
        <v>0</v>
      </c>
      <c r="P49" s="120">
        <v>2</v>
      </c>
      <c r="Q49" s="121">
        <v>5</v>
      </c>
      <c r="R49" s="121">
        <v>0</v>
      </c>
      <c r="S49" s="120">
        <v>140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ht="15" customHeight="1">
      <c r="A50" s="117" t="s">
        <v>74</v>
      </c>
      <c r="B50" s="122">
        <v>50</v>
      </c>
      <c r="C50" s="122">
        <v>0</v>
      </c>
      <c r="D50" s="122">
        <v>85</v>
      </c>
      <c r="E50" s="122">
        <v>69</v>
      </c>
      <c r="F50" s="122">
        <v>201</v>
      </c>
      <c r="G50" s="122">
        <v>81</v>
      </c>
      <c r="H50" s="122">
        <v>166</v>
      </c>
      <c r="I50" s="123">
        <v>652</v>
      </c>
      <c r="J50" s="122">
        <v>53</v>
      </c>
      <c r="K50" s="122">
        <v>29</v>
      </c>
      <c r="L50" s="122">
        <v>82</v>
      </c>
      <c r="M50" s="122">
        <v>82</v>
      </c>
      <c r="N50" s="122">
        <v>54</v>
      </c>
      <c r="O50" s="122">
        <v>0</v>
      </c>
      <c r="P50" s="122">
        <v>62</v>
      </c>
      <c r="Q50" s="123">
        <v>362</v>
      </c>
      <c r="R50" s="123">
        <v>8</v>
      </c>
      <c r="S50" s="122">
        <v>1022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ht="15" customHeight="1">
      <c r="A51" s="113" t="s">
        <v>75</v>
      </c>
      <c r="B51" s="120">
        <v>51</v>
      </c>
      <c r="C51" s="120">
        <v>0</v>
      </c>
      <c r="D51" s="120">
        <v>95</v>
      </c>
      <c r="E51" s="120">
        <v>92</v>
      </c>
      <c r="F51" s="120">
        <v>176</v>
      </c>
      <c r="G51" s="120">
        <v>6</v>
      </c>
      <c r="H51" s="120">
        <v>75</v>
      </c>
      <c r="I51" s="121">
        <v>495</v>
      </c>
      <c r="J51" s="120">
        <v>47</v>
      </c>
      <c r="K51" s="120">
        <v>23</v>
      </c>
      <c r="L51" s="120">
        <v>59</v>
      </c>
      <c r="M51" s="120">
        <v>73</v>
      </c>
      <c r="N51" s="120">
        <v>8</v>
      </c>
      <c r="O51" s="120">
        <v>0</v>
      </c>
      <c r="P51" s="120">
        <v>26</v>
      </c>
      <c r="Q51" s="121">
        <v>236</v>
      </c>
      <c r="R51" s="121">
        <v>6</v>
      </c>
      <c r="S51" s="120">
        <v>737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ht="15" customHeight="1">
      <c r="A52" s="113" t="s">
        <v>76</v>
      </c>
      <c r="B52" s="120">
        <v>38</v>
      </c>
      <c r="C52" s="120">
        <v>0</v>
      </c>
      <c r="D52" s="120">
        <v>96</v>
      </c>
      <c r="E52" s="120">
        <v>46</v>
      </c>
      <c r="F52" s="120">
        <v>68</v>
      </c>
      <c r="G52" s="120">
        <v>12</v>
      </c>
      <c r="H52" s="120">
        <v>32</v>
      </c>
      <c r="I52" s="121">
        <v>292</v>
      </c>
      <c r="J52" s="120">
        <v>3</v>
      </c>
      <c r="K52" s="120">
        <v>0</v>
      </c>
      <c r="L52" s="120">
        <v>32</v>
      </c>
      <c r="M52" s="120">
        <v>25</v>
      </c>
      <c r="N52" s="120">
        <v>18</v>
      </c>
      <c r="O52" s="120">
        <v>0</v>
      </c>
      <c r="P52" s="120">
        <v>6</v>
      </c>
      <c r="Q52" s="121">
        <v>84</v>
      </c>
      <c r="R52" s="121">
        <v>1</v>
      </c>
      <c r="S52" s="120">
        <v>377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5" customHeight="1">
      <c r="A53" s="113" t="s">
        <v>77</v>
      </c>
      <c r="B53" s="120">
        <v>38</v>
      </c>
      <c r="C53" s="120">
        <v>0</v>
      </c>
      <c r="D53" s="120">
        <v>111</v>
      </c>
      <c r="E53" s="120">
        <v>161</v>
      </c>
      <c r="F53" s="120">
        <v>133</v>
      </c>
      <c r="G53" s="120">
        <v>61</v>
      </c>
      <c r="H53" s="120">
        <v>145</v>
      </c>
      <c r="I53" s="121">
        <v>649</v>
      </c>
      <c r="J53" s="120">
        <v>56</v>
      </c>
      <c r="K53" s="120">
        <v>28</v>
      </c>
      <c r="L53" s="120">
        <v>217</v>
      </c>
      <c r="M53" s="120">
        <v>140</v>
      </c>
      <c r="N53" s="120">
        <v>70</v>
      </c>
      <c r="O53" s="120">
        <v>0</v>
      </c>
      <c r="P53" s="120">
        <v>96</v>
      </c>
      <c r="Q53" s="121">
        <v>607</v>
      </c>
      <c r="R53" s="121">
        <v>0</v>
      </c>
      <c r="S53" s="120">
        <v>1256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5" customHeight="1">
      <c r="A54" s="117" t="s">
        <v>78</v>
      </c>
      <c r="B54" s="122">
        <v>3</v>
      </c>
      <c r="C54" s="122">
        <v>0</v>
      </c>
      <c r="D54" s="122">
        <v>6</v>
      </c>
      <c r="E54" s="122">
        <v>2</v>
      </c>
      <c r="F54" s="122">
        <v>3</v>
      </c>
      <c r="G54" s="122">
        <v>1</v>
      </c>
      <c r="H54" s="122">
        <v>4</v>
      </c>
      <c r="I54" s="123">
        <v>19</v>
      </c>
      <c r="J54" s="122">
        <v>9</v>
      </c>
      <c r="K54" s="122">
        <v>9</v>
      </c>
      <c r="L54" s="122">
        <v>27</v>
      </c>
      <c r="M54" s="122">
        <v>6</v>
      </c>
      <c r="N54" s="122">
        <v>0</v>
      </c>
      <c r="O54" s="122">
        <v>0</v>
      </c>
      <c r="P54" s="122">
        <v>12</v>
      </c>
      <c r="Q54" s="123">
        <v>63</v>
      </c>
      <c r="R54" s="123">
        <v>1</v>
      </c>
      <c r="S54" s="122">
        <v>83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ht="15" customHeight="1">
      <c r="A55" s="113" t="s">
        <v>79</v>
      </c>
      <c r="B55" s="120">
        <v>85</v>
      </c>
      <c r="C55" s="120">
        <v>0</v>
      </c>
      <c r="D55" s="120">
        <v>217</v>
      </c>
      <c r="E55" s="120">
        <v>182</v>
      </c>
      <c r="F55" s="120">
        <v>348</v>
      </c>
      <c r="G55" s="120">
        <v>44</v>
      </c>
      <c r="H55" s="120">
        <v>0</v>
      </c>
      <c r="I55" s="121">
        <v>876</v>
      </c>
      <c r="J55" s="120">
        <v>9</v>
      </c>
      <c r="K55" s="120">
        <v>0</v>
      </c>
      <c r="L55" s="120">
        <v>3</v>
      </c>
      <c r="M55" s="120">
        <v>1</v>
      </c>
      <c r="N55" s="120">
        <v>3</v>
      </c>
      <c r="O55" s="120">
        <v>0</v>
      </c>
      <c r="P55" s="120">
        <v>0</v>
      </c>
      <c r="Q55" s="121">
        <v>16</v>
      </c>
      <c r="R55" s="121">
        <v>2</v>
      </c>
      <c r="S55" s="120">
        <v>894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ht="15" customHeight="1">
      <c r="A56" s="113" t="s">
        <v>80</v>
      </c>
      <c r="B56" s="120">
        <v>20</v>
      </c>
      <c r="C56" s="120">
        <v>0</v>
      </c>
      <c r="D56" s="120">
        <v>26</v>
      </c>
      <c r="E56" s="120">
        <v>16</v>
      </c>
      <c r="F56" s="120">
        <v>34</v>
      </c>
      <c r="G56" s="120">
        <v>7</v>
      </c>
      <c r="H56" s="120">
        <v>17</v>
      </c>
      <c r="I56" s="121">
        <v>120</v>
      </c>
      <c r="J56" s="120">
        <v>2</v>
      </c>
      <c r="K56" s="120">
        <v>0</v>
      </c>
      <c r="L56" s="120">
        <v>3</v>
      </c>
      <c r="M56" s="120">
        <v>6</v>
      </c>
      <c r="N56" s="120">
        <v>0</v>
      </c>
      <c r="O56" s="120">
        <v>0</v>
      </c>
      <c r="P56" s="120">
        <v>0</v>
      </c>
      <c r="Q56" s="121">
        <v>11</v>
      </c>
      <c r="R56" s="121">
        <v>0</v>
      </c>
      <c r="S56" s="120">
        <v>131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ht="15" customHeight="1">
      <c r="A57" s="113" t="s">
        <v>81</v>
      </c>
      <c r="B57" s="120">
        <v>56</v>
      </c>
      <c r="C57" s="120">
        <v>0</v>
      </c>
      <c r="D57" s="120">
        <v>85</v>
      </c>
      <c r="E57" s="120">
        <v>122</v>
      </c>
      <c r="F57" s="120">
        <v>96</v>
      </c>
      <c r="G57" s="120">
        <v>107</v>
      </c>
      <c r="H57" s="120">
        <v>108</v>
      </c>
      <c r="I57" s="121">
        <v>574</v>
      </c>
      <c r="J57" s="120">
        <v>69</v>
      </c>
      <c r="K57" s="120">
        <v>8</v>
      </c>
      <c r="L57" s="120">
        <v>138</v>
      </c>
      <c r="M57" s="120">
        <v>107</v>
      </c>
      <c r="N57" s="120">
        <v>43</v>
      </c>
      <c r="O57" s="120">
        <v>0</v>
      </c>
      <c r="P57" s="120">
        <v>47</v>
      </c>
      <c r="Q57" s="121">
        <v>412</v>
      </c>
      <c r="R57" s="121">
        <v>0</v>
      </c>
      <c r="S57" s="120">
        <v>986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ht="15" customHeight="1">
      <c r="A58" s="117" t="s">
        <v>82</v>
      </c>
      <c r="B58" s="122">
        <v>152</v>
      </c>
      <c r="C58" s="122">
        <v>0</v>
      </c>
      <c r="D58" s="122">
        <v>277</v>
      </c>
      <c r="E58" s="122">
        <v>357</v>
      </c>
      <c r="F58" s="122">
        <v>473</v>
      </c>
      <c r="G58" s="122">
        <v>111</v>
      </c>
      <c r="H58" s="122">
        <v>281</v>
      </c>
      <c r="I58" s="123">
        <v>1651</v>
      </c>
      <c r="J58" s="122">
        <v>254</v>
      </c>
      <c r="K58" s="122">
        <v>190</v>
      </c>
      <c r="L58" s="122">
        <v>319</v>
      </c>
      <c r="M58" s="122">
        <v>98</v>
      </c>
      <c r="N58" s="122">
        <v>23</v>
      </c>
      <c r="O58" s="122">
        <v>0</v>
      </c>
      <c r="P58" s="122">
        <v>553</v>
      </c>
      <c r="Q58" s="123">
        <v>1437</v>
      </c>
      <c r="R58" s="123">
        <v>16</v>
      </c>
      <c r="S58" s="122">
        <v>3104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ht="15" customHeight="1">
      <c r="A59" s="113" t="s">
        <v>83</v>
      </c>
      <c r="B59" s="120">
        <v>44</v>
      </c>
      <c r="C59" s="120">
        <v>0</v>
      </c>
      <c r="D59" s="120">
        <v>35</v>
      </c>
      <c r="E59" s="120">
        <v>44</v>
      </c>
      <c r="F59" s="120">
        <v>0</v>
      </c>
      <c r="G59" s="120">
        <v>1</v>
      </c>
      <c r="H59" s="120">
        <v>17</v>
      </c>
      <c r="I59" s="121">
        <v>141</v>
      </c>
      <c r="J59" s="120">
        <v>24</v>
      </c>
      <c r="K59" s="120">
        <v>2</v>
      </c>
      <c r="L59" s="120">
        <v>36</v>
      </c>
      <c r="M59" s="120">
        <v>12</v>
      </c>
      <c r="N59" s="120">
        <v>3</v>
      </c>
      <c r="O59" s="120">
        <v>0</v>
      </c>
      <c r="P59" s="120">
        <v>26</v>
      </c>
      <c r="Q59" s="121">
        <v>103</v>
      </c>
      <c r="R59" s="121">
        <v>0</v>
      </c>
      <c r="S59" s="120">
        <v>244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ht="15" customHeight="1">
      <c r="A60" s="113" t="s">
        <v>84</v>
      </c>
      <c r="B60" s="120">
        <v>7</v>
      </c>
      <c r="C60" s="120">
        <v>0</v>
      </c>
      <c r="D60" s="120">
        <v>16</v>
      </c>
      <c r="E60" s="120">
        <v>10</v>
      </c>
      <c r="F60" s="120">
        <v>17</v>
      </c>
      <c r="G60" s="120">
        <v>0</v>
      </c>
      <c r="H60" s="120">
        <v>18</v>
      </c>
      <c r="I60" s="121">
        <v>68</v>
      </c>
      <c r="J60" s="120">
        <v>1</v>
      </c>
      <c r="K60" s="120">
        <v>3</v>
      </c>
      <c r="L60" s="120">
        <v>1</v>
      </c>
      <c r="M60" s="120">
        <v>0</v>
      </c>
      <c r="N60" s="120">
        <v>0</v>
      </c>
      <c r="O60" s="120">
        <v>0</v>
      </c>
      <c r="P60" s="120">
        <v>0</v>
      </c>
      <c r="Q60" s="121">
        <v>5</v>
      </c>
      <c r="R60" s="121">
        <v>1</v>
      </c>
      <c r="S60" s="120">
        <v>74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ht="15" customHeight="1">
      <c r="A61" s="113" t="s">
        <v>85</v>
      </c>
      <c r="B61" s="120">
        <v>48</v>
      </c>
      <c r="C61" s="120">
        <v>0</v>
      </c>
      <c r="D61" s="120">
        <v>83</v>
      </c>
      <c r="E61" s="120">
        <v>98</v>
      </c>
      <c r="F61" s="120">
        <v>95</v>
      </c>
      <c r="G61" s="120">
        <v>16</v>
      </c>
      <c r="H61" s="120">
        <v>81</v>
      </c>
      <c r="I61" s="121">
        <v>421</v>
      </c>
      <c r="J61" s="120">
        <v>58</v>
      </c>
      <c r="K61" s="120">
        <v>10</v>
      </c>
      <c r="L61" s="120">
        <v>92</v>
      </c>
      <c r="M61" s="120">
        <v>82</v>
      </c>
      <c r="N61" s="120">
        <v>48</v>
      </c>
      <c r="O61" s="120">
        <v>0</v>
      </c>
      <c r="P61" s="120">
        <v>44</v>
      </c>
      <c r="Q61" s="121">
        <v>334</v>
      </c>
      <c r="R61" s="121">
        <v>3</v>
      </c>
      <c r="S61" s="120">
        <v>758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ht="15" customHeight="1">
      <c r="A62" s="117" t="s">
        <v>86</v>
      </c>
      <c r="B62" s="122">
        <v>23</v>
      </c>
      <c r="C62" s="122">
        <v>0</v>
      </c>
      <c r="D62" s="122">
        <v>150</v>
      </c>
      <c r="E62" s="122">
        <v>21</v>
      </c>
      <c r="F62" s="122">
        <v>59</v>
      </c>
      <c r="G62" s="122">
        <v>23</v>
      </c>
      <c r="H62" s="122">
        <v>17</v>
      </c>
      <c r="I62" s="123">
        <v>293</v>
      </c>
      <c r="J62" s="122">
        <v>28</v>
      </c>
      <c r="K62" s="122">
        <v>5</v>
      </c>
      <c r="L62" s="122">
        <v>48</v>
      </c>
      <c r="M62" s="122">
        <v>45</v>
      </c>
      <c r="N62" s="122">
        <v>28</v>
      </c>
      <c r="O62" s="122">
        <v>0</v>
      </c>
      <c r="P62" s="122">
        <v>12</v>
      </c>
      <c r="Q62" s="123">
        <v>166</v>
      </c>
      <c r="R62" s="123">
        <v>33</v>
      </c>
      <c r="S62" s="122">
        <v>492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ht="15" customHeight="1">
      <c r="A63" s="113" t="s">
        <v>87</v>
      </c>
      <c r="B63" s="120">
        <v>30</v>
      </c>
      <c r="C63" s="120">
        <v>0</v>
      </c>
      <c r="D63" s="120">
        <v>57</v>
      </c>
      <c r="E63" s="120">
        <v>49</v>
      </c>
      <c r="F63" s="120">
        <v>67</v>
      </c>
      <c r="G63" s="120">
        <v>11</v>
      </c>
      <c r="H63" s="120">
        <v>38</v>
      </c>
      <c r="I63" s="121">
        <v>252</v>
      </c>
      <c r="J63" s="120">
        <v>17</v>
      </c>
      <c r="K63" s="120">
        <v>3</v>
      </c>
      <c r="L63" s="120">
        <v>26</v>
      </c>
      <c r="M63" s="120">
        <v>40</v>
      </c>
      <c r="N63" s="120">
        <v>7</v>
      </c>
      <c r="O63" s="120">
        <v>0</v>
      </c>
      <c r="P63" s="120">
        <v>12</v>
      </c>
      <c r="Q63" s="121">
        <v>105</v>
      </c>
      <c r="R63" s="121">
        <v>0</v>
      </c>
      <c r="S63" s="120">
        <v>357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ht="15" customHeight="1">
      <c r="A64" s="113" t="s">
        <v>88</v>
      </c>
      <c r="B64" s="120">
        <v>18</v>
      </c>
      <c r="C64" s="120">
        <v>0</v>
      </c>
      <c r="D64" s="120">
        <v>82</v>
      </c>
      <c r="E64" s="120">
        <v>72</v>
      </c>
      <c r="F64" s="120">
        <v>97</v>
      </c>
      <c r="G64" s="120">
        <v>18</v>
      </c>
      <c r="H64" s="120">
        <v>94</v>
      </c>
      <c r="I64" s="121">
        <v>381</v>
      </c>
      <c r="J64" s="120">
        <v>14</v>
      </c>
      <c r="K64" s="120">
        <v>25</v>
      </c>
      <c r="L64" s="120">
        <v>78</v>
      </c>
      <c r="M64" s="120">
        <v>38</v>
      </c>
      <c r="N64" s="120">
        <v>13</v>
      </c>
      <c r="O64" s="120">
        <v>0</v>
      </c>
      <c r="P64" s="120">
        <v>12</v>
      </c>
      <c r="Q64" s="121">
        <v>180</v>
      </c>
      <c r="R64" s="121">
        <v>0</v>
      </c>
      <c r="S64" s="120">
        <v>561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ht="15" customHeight="1" thickBot="1">
      <c r="A65" s="113" t="s">
        <v>89</v>
      </c>
      <c r="B65" s="120">
        <v>26</v>
      </c>
      <c r="C65" s="120">
        <v>0</v>
      </c>
      <c r="D65" s="120">
        <v>33</v>
      </c>
      <c r="E65" s="120">
        <v>10</v>
      </c>
      <c r="F65" s="120">
        <v>22</v>
      </c>
      <c r="G65" s="120">
        <v>14</v>
      </c>
      <c r="H65" s="120">
        <v>10</v>
      </c>
      <c r="I65" s="121">
        <v>115</v>
      </c>
      <c r="J65" s="120">
        <v>9</v>
      </c>
      <c r="K65" s="120">
        <v>0</v>
      </c>
      <c r="L65" s="120">
        <v>3</v>
      </c>
      <c r="M65" s="120">
        <v>1</v>
      </c>
      <c r="N65" s="120">
        <v>2</v>
      </c>
      <c r="O65" s="120">
        <v>0</v>
      </c>
      <c r="P65" s="120">
        <v>4</v>
      </c>
      <c r="Q65" s="121">
        <v>19</v>
      </c>
      <c r="R65" s="121">
        <v>0</v>
      </c>
      <c r="S65" s="120">
        <v>134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ht="21" customHeight="1" thickTop="1">
      <c r="A66" s="124" t="s">
        <v>90</v>
      </c>
      <c r="B66" s="125">
        <v>2045</v>
      </c>
      <c r="C66" s="125"/>
      <c r="D66" s="125">
        <v>4652</v>
      </c>
      <c r="E66" s="125">
        <v>2957</v>
      </c>
      <c r="F66" s="125">
        <v>4568</v>
      </c>
      <c r="G66" s="125">
        <v>1342</v>
      </c>
      <c r="H66" s="125">
        <v>3626</v>
      </c>
      <c r="I66" s="126">
        <v>19190</v>
      </c>
      <c r="J66" s="125">
        <v>2049</v>
      </c>
      <c r="K66" s="125">
        <v>1321</v>
      </c>
      <c r="L66" s="125">
        <v>4005</v>
      </c>
      <c r="M66" s="125">
        <v>2829</v>
      </c>
      <c r="N66" s="125">
        <v>1158</v>
      </c>
      <c r="O66" s="125"/>
      <c r="P66" s="125">
        <v>3098</v>
      </c>
      <c r="Q66" s="126">
        <v>14460</v>
      </c>
      <c r="R66" s="126">
        <v>233</v>
      </c>
      <c r="S66" s="125">
        <v>33883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ht="15" customHeight="1">
      <c r="A67" s="117" t="s">
        <v>91</v>
      </c>
      <c r="B67" s="122">
        <v>31</v>
      </c>
      <c r="C67" s="122">
        <v>0</v>
      </c>
      <c r="D67" s="122">
        <v>23</v>
      </c>
      <c r="E67" s="122">
        <v>55</v>
      </c>
      <c r="F67" s="122">
        <v>34</v>
      </c>
      <c r="G67" s="122">
        <v>9</v>
      </c>
      <c r="H67" s="122">
        <v>47</v>
      </c>
      <c r="I67" s="123">
        <v>199</v>
      </c>
      <c r="J67" s="122">
        <v>28</v>
      </c>
      <c r="K67" s="122">
        <v>13</v>
      </c>
      <c r="L67" s="122">
        <v>49</v>
      </c>
      <c r="M67" s="122">
        <v>29</v>
      </c>
      <c r="N67" s="122">
        <v>29</v>
      </c>
      <c r="O67" s="122">
        <v>0</v>
      </c>
      <c r="P67" s="122">
        <v>18</v>
      </c>
      <c r="Q67" s="123">
        <v>166</v>
      </c>
      <c r="R67" s="123">
        <v>0</v>
      </c>
      <c r="S67" s="122">
        <v>365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ht="21" customHeight="1">
      <c r="A68" s="127" t="s">
        <v>92</v>
      </c>
      <c r="B68" s="122">
        <v>2076</v>
      </c>
      <c r="C68" s="122"/>
      <c r="D68" s="122">
        <v>4675</v>
      </c>
      <c r="E68" s="122">
        <v>3012</v>
      </c>
      <c r="F68" s="122">
        <v>4602</v>
      </c>
      <c r="G68" s="122">
        <v>1351</v>
      </c>
      <c r="H68" s="122">
        <v>3673</v>
      </c>
      <c r="I68" s="123">
        <v>19389</v>
      </c>
      <c r="J68" s="122">
        <v>2077</v>
      </c>
      <c r="K68" s="122">
        <v>1334</v>
      </c>
      <c r="L68" s="122">
        <v>4054</v>
      </c>
      <c r="M68" s="122">
        <v>2858</v>
      </c>
      <c r="N68" s="122">
        <v>1187</v>
      </c>
      <c r="O68" s="122"/>
      <c r="P68" s="122">
        <v>3116</v>
      </c>
      <c r="Q68" s="123">
        <v>14626</v>
      </c>
      <c r="R68" s="123">
        <v>233</v>
      </c>
      <c r="S68" s="122">
        <v>34248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ht="24.75" customHeight="1">
      <c r="A69" s="131" t="s">
        <v>129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38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38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38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38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38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38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38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38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38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38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38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3BCD-572F-4FED-A7CA-791894CAA3F9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45</v>
      </c>
      <c r="C15" s="22">
        <v>131</v>
      </c>
      <c r="D15" s="22">
        <v>118</v>
      </c>
      <c r="E15" s="22">
        <v>147</v>
      </c>
      <c r="F15" s="22">
        <v>51</v>
      </c>
      <c r="G15" s="22">
        <v>100</v>
      </c>
      <c r="H15" s="23">
        <v>592</v>
      </c>
      <c r="I15" s="22">
        <v>62</v>
      </c>
      <c r="J15" s="22">
        <v>107</v>
      </c>
      <c r="K15" s="22">
        <v>3</v>
      </c>
      <c r="L15" s="22">
        <v>81</v>
      </c>
      <c r="M15" s="22">
        <v>39</v>
      </c>
      <c r="N15" s="22">
        <v>33</v>
      </c>
      <c r="O15" s="23">
        <v>325</v>
      </c>
      <c r="P15" s="72">
        <v>49</v>
      </c>
      <c r="Q15" s="22">
        <v>966</v>
      </c>
    </row>
    <row r="16" spans="1:17">
      <c r="A16" s="38" t="s">
        <v>40</v>
      </c>
      <c r="B16" s="22">
        <v>25</v>
      </c>
      <c r="C16" s="22">
        <v>3</v>
      </c>
      <c r="D16" s="22">
        <v>5</v>
      </c>
      <c r="E16" s="22">
        <v>3</v>
      </c>
      <c r="F16" s="22">
        <v>3</v>
      </c>
      <c r="G16" s="22">
        <v>6</v>
      </c>
      <c r="H16" s="23">
        <v>45</v>
      </c>
      <c r="I16" s="22">
        <v>3</v>
      </c>
      <c r="J16" s="22">
        <v>4</v>
      </c>
      <c r="K16" s="22">
        <v>0</v>
      </c>
      <c r="L16" s="22">
        <v>6</v>
      </c>
      <c r="M16" s="22">
        <v>2</v>
      </c>
      <c r="N16" s="22">
        <v>0</v>
      </c>
      <c r="O16" s="23">
        <v>15</v>
      </c>
      <c r="P16" s="72">
        <v>2</v>
      </c>
      <c r="Q16" s="22">
        <v>62</v>
      </c>
    </row>
    <row r="17" spans="1:17">
      <c r="A17" s="38" t="s">
        <v>41</v>
      </c>
      <c r="B17" s="22">
        <v>132</v>
      </c>
      <c r="C17" s="22">
        <v>82</v>
      </c>
      <c r="D17" s="22">
        <v>64</v>
      </c>
      <c r="E17" s="22">
        <v>99</v>
      </c>
      <c r="F17" s="22">
        <v>19</v>
      </c>
      <c r="G17" s="22">
        <v>75</v>
      </c>
      <c r="H17" s="23">
        <v>471</v>
      </c>
      <c r="I17" s="22">
        <v>26</v>
      </c>
      <c r="J17" s="22">
        <v>37</v>
      </c>
      <c r="K17" s="22">
        <v>180</v>
      </c>
      <c r="L17" s="22">
        <v>107</v>
      </c>
      <c r="M17" s="22">
        <v>57</v>
      </c>
      <c r="N17" s="22">
        <v>57</v>
      </c>
      <c r="O17" s="23">
        <v>464</v>
      </c>
      <c r="P17" s="72">
        <v>2</v>
      </c>
      <c r="Q17" s="22">
        <v>937</v>
      </c>
    </row>
    <row r="18" spans="1:17">
      <c r="A18" s="44" t="s">
        <v>42</v>
      </c>
      <c r="B18" s="45">
        <v>48</v>
      </c>
      <c r="C18" s="45">
        <v>96</v>
      </c>
      <c r="D18" s="45">
        <v>97</v>
      </c>
      <c r="E18" s="45">
        <v>104</v>
      </c>
      <c r="F18" s="45">
        <v>0</v>
      </c>
      <c r="G18" s="45">
        <v>98</v>
      </c>
      <c r="H18" s="46">
        <v>443</v>
      </c>
      <c r="I18" s="45">
        <v>32</v>
      </c>
      <c r="J18" s="45">
        <v>12</v>
      </c>
      <c r="K18" s="45">
        <v>53</v>
      </c>
      <c r="L18" s="45">
        <v>17</v>
      </c>
      <c r="M18" s="45">
        <v>1</v>
      </c>
      <c r="N18" s="45">
        <v>42</v>
      </c>
      <c r="O18" s="46">
        <v>157</v>
      </c>
      <c r="P18" s="76">
        <v>0</v>
      </c>
      <c r="Q18" s="45">
        <v>600</v>
      </c>
    </row>
    <row r="19" spans="1:17">
      <c r="A19" s="38" t="s">
        <v>43</v>
      </c>
      <c r="B19" s="22">
        <v>188</v>
      </c>
      <c r="C19" s="22">
        <v>347</v>
      </c>
      <c r="D19" s="22">
        <v>197</v>
      </c>
      <c r="E19" s="22">
        <v>296</v>
      </c>
      <c r="F19" s="22">
        <v>114</v>
      </c>
      <c r="G19" s="22">
        <v>182</v>
      </c>
      <c r="H19" s="23">
        <v>1324</v>
      </c>
      <c r="I19" s="22">
        <v>337</v>
      </c>
      <c r="J19" s="22">
        <v>312</v>
      </c>
      <c r="K19" s="22">
        <v>583</v>
      </c>
      <c r="L19" s="22">
        <v>483</v>
      </c>
      <c r="M19" s="22">
        <v>194</v>
      </c>
      <c r="N19" s="22">
        <v>201</v>
      </c>
      <c r="O19" s="23">
        <v>2110</v>
      </c>
      <c r="P19" s="72">
        <v>0</v>
      </c>
      <c r="Q19" s="22">
        <v>3434</v>
      </c>
    </row>
    <row r="20" spans="1:17">
      <c r="A20" s="38" t="s">
        <v>44</v>
      </c>
      <c r="B20" s="22">
        <v>63</v>
      </c>
      <c r="C20" s="22">
        <v>78</v>
      </c>
      <c r="D20" s="22">
        <v>65</v>
      </c>
      <c r="E20" s="22">
        <v>51</v>
      </c>
      <c r="F20" s="22">
        <v>18</v>
      </c>
      <c r="G20" s="22">
        <v>21</v>
      </c>
      <c r="H20" s="23">
        <v>296</v>
      </c>
      <c r="I20" s="22">
        <v>39</v>
      </c>
      <c r="J20" s="22">
        <v>25</v>
      </c>
      <c r="K20" s="22">
        <v>110</v>
      </c>
      <c r="L20" s="22">
        <v>34</v>
      </c>
      <c r="M20" s="22">
        <v>21</v>
      </c>
      <c r="N20" s="22">
        <v>23</v>
      </c>
      <c r="O20" s="23">
        <v>252</v>
      </c>
      <c r="P20" s="72">
        <v>0</v>
      </c>
      <c r="Q20" s="22">
        <v>548</v>
      </c>
    </row>
    <row r="21" spans="1:17">
      <c r="A21" s="38" t="s">
        <v>45</v>
      </c>
      <c r="B21" s="22">
        <v>3</v>
      </c>
      <c r="C21" s="22">
        <v>7</v>
      </c>
      <c r="D21" s="22">
        <v>9</v>
      </c>
      <c r="E21" s="22">
        <v>22</v>
      </c>
      <c r="F21" s="22">
        <v>2</v>
      </c>
      <c r="G21" s="22">
        <v>8</v>
      </c>
      <c r="H21" s="23">
        <v>51</v>
      </c>
      <c r="I21" s="22">
        <v>43</v>
      </c>
      <c r="J21" s="22">
        <v>23</v>
      </c>
      <c r="K21" s="22">
        <v>45</v>
      </c>
      <c r="L21" s="22">
        <v>50</v>
      </c>
      <c r="M21" s="22">
        <v>18</v>
      </c>
      <c r="N21" s="22">
        <v>34</v>
      </c>
      <c r="O21" s="23">
        <v>213</v>
      </c>
      <c r="P21" s="72">
        <v>0</v>
      </c>
      <c r="Q21" s="22">
        <v>264</v>
      </c>
    </row>
    <row r="22" spans="1:17">
      <c r="A22" s="44" t="s">
        <v>46</v>
      </c>
      <c r="B22" s="45">
        <v>0</v>
      </c>
      <c r="C22" s="45">
        <v>20</v>
      </c>
      <c r="D22" s="45">
        <v>9</v>
      </c>
      <c r="E22" s="45">
        <v>21</v>
      </c>
      <c r="F22" s="45">
        <v>4</v>
      </c>
      <c r="G22" s="45">
        <v>19</v>
      </c>
      <c r="H22" s="46">
        <v>73</v>
      </c>
      <c r="I22" s="45">
        <v>6</v>
      </c>
      <c r="J22" s="45">
        <v>2</v>
      </c>
      <c r="K22" s="45">
        <v>24</v>
      </c>
      <c r="L22" s="45">
        <v>7</v>
      </c>
      <c r="M22" s="45">
        <v>3</v>
      </c>
      <c r="N22" s="45">
        <v>5</v>
      </c>
      <c r="O22" s="46">
        <v>47</v>
      </c>
      <c r="P22" s="76">
        <v>1</v>
      </c>
      <c r="Q22" s="45">
        <v>121</v>
      </c>
    </row>
    <row r="23" spans="1:17">
      <c r="A23" s="38" t="s">
        <v>47</v>
      </c>
      <c r="B23" s="22">
        <v>1</v>
      </c>
      <c r="C23" s="22">
        <v>0</v>
      </c>
      <c r="D23" s="22">
        <v>0</v>
      </c>
      <c r="E23" s="22">
        <v>0</v>
      </c>
      <c r="F23" s="22">
        <v>0</v>
      </c>
      <c r="G23" s="22">
        <v>1</v>
      </c>
      <c r="H23" s="23">
        <v>2</v>
      </c>
      <c r="I23" s="22">
        <v>4</v>
      </c>
      <c r="J23" s="22">
        <v>0</v>
      </c>
      <c r="K23" s="22">
        <v>0</v>
      </c>
      <c r="L23" s="22">
        <v>0</v>
      </c>
      <c r="M23" s="22">
        <v>0</v>
      </c>
      <c r="N23" s="22">
        <v>28</v>
      </c>
      <c r="O23" s="23">
        <v>32</v>
      </c>
      <c r="P23" s="72">
        <v>0</v>
      </c>
      <c r="Q23" s="22">
        <v>34</v>
      </c>
    </row>
    <row r="24" spans="1:17">
      <c r="A24" s="38" t="s">
        <v>48</v>
      </c>
      <c r="B24" s="22">
        <v>151</v>
      </c>
      <c r="C24" s="22">
        <v>230</v>
      </c>
      <c r="D24" s="22">
        <v>99</v>
      </c>
      <c r="E24" s="22">
        <v>9</v>
      </c>
      <c r="F24" s="22">
        <v>0</v>
      </c>
      <c r="G24" s="22">
        <v>620</v>
      </c>
      <c r="H24" s="23">
        <v>1109</v>
      </c>
      <c r="I24" s="22">
        <v>220</v>
      </c>
      <c r="J24" s="22">
        <v>94</v>
      </c>
      <c r="K24" s="22">
        <v>761</v>
      </c>
      <c r="L24" s="22">
        <v>252</v>
      </c>
      <c r="M24" s="22">
        <v>50</v>
      </c>
      <c r="N24" s="22">
        <v>371</v>
      </c>
      <c r="O24" s="23">
        <v>1748</v>
      </c>
      <c r="P24" s="72">
        <v>121</v>
      </c>
      <c r="Q24" s="22">
        <v>2978</v>
      </c>
    </row>
    <row r="25" spans="1:17">
      <c r="A25" s="38" t="s">
        <v>49</v>
      </c>
      <c r="B25" s="22">
        <v>82</v>
      </c>
      <c r="C25" s="22">
        <v>97</v>
      </c>
      <c r="D25" s="22">
        <v>166</v>
      </c>
      <c r="E25" s="22">
        <v>206</v>
      </c>
      <c r="F25" s="22">
        <v>48</v>
      </c>
      <c r="G25" s="22">
        <v>100</v>
      </c>
      <c r="H25" s="23">
        <v>699</v>
      </c>
      <c r="I25" s="22">
        <v>124</v>
      </c>
      <c r="J25" s="22">
        <v>13</v>
      </c>
      <c r="K25" s="22">
        <v>167</v>
      </c>
      <c r="L25" s="22">
        <v>232</v>
      </c>
      <c r="M25" s="22">
        <v>36</v>
      </c>
      <c r="N25" s="22">
        <v>114</v>
      </c>
      <c r="O25" s="23">
        <v>686</v>
      </c>
      <c r="P25" s="72">
        <v>108</v>
      </c>
      <c r="Q25" s="22">
        <v>1493</v>
      </c>
    </row>
    <row r="26" spans="1:17">
      <c r="A26" s="44" t="s">
        <v>50</v>
      </c>
      <c r="B26" s="45">
        <v>0</v>
      </c>
      <c r="C26" s="45">
        <v>13</v>
      </c>
      <c r="D26" s="45">
        <v>19</v>
      </c>
      <c r="E26" s="45">
        <v>13</v>
      </c>
      <c r="F26" s="45">
        <v>3</v>
      </c>
      <c r="G26" s="45">
        <v>10</v>
      </c>
      <c r="H26" s="46">
        <v>58</v>
      </c>
      <c r="I26" s="45">
        <v>7</v>
      </c>
      <c r="J26" s="45">
        <v>1</v>
      </c>
      <c r="K26" s="45">
        <v>13</v>
      </c>
      <c r="L26" s="45">
        <v>12</v>
      </c>
      <c r="M26" s="45">
        <v>9</v>
      </c>
      <c r="N26" s="45">
        <v>7</v>
      </c>
      <c r="O26" s="46">
        <v>49</v>
      </c>
      <c r="P26" s="76">
        <v>0</v>
      </c>
      <c r="Q26" s="45">
        <v>107</v>
      </c>
    </row>
    <row r="27" spans="1:17">
      <c r="A27" s="38" t="s">
        <v>51</v>
      </c>
      <c r="B27" s="22">
        <v>31</v>
      </c>
      <c r="C27" s="22">
        <v>55</v>
      </c>
      <c r="D27" s="22">
        <v>26</v>
      </c>
      <c r="E27" s="22">
        <v>37</v>
      </c>
      <c r="F27" s="22">
        <v>9</v>
      </c>
      <c r="G27" s="22">
        <v>16</v>
      </c>
      <c r="H27" s="23">
        <v>174</v>
      </c>
      <c r="I27" s="22">
        <v>15</v>
      </c>
      <c r="J27" s="22">
        <v>0</v>
      </c>
      <c r="K27" s="22">
        <v>20</v>
      </c>
      <c r="L27" s="22">
        <v>11</v>
      </c>
      <c r="M27" s="22">
        <v>3</v>
      </c>
      <c r="N27" s="22">
        <v>3</v>
      </c>
      <c r="O27" s="23">
        <v>52</v>
      </c>
      <c r="P27" s="72">
        <v>6</v>
      </c>
      <c r="Q27" s="22">
        <v>232</v>
      </c>
    </row>
    <row r="28" spans="1:17">
      <c r="A28" s="38" t="s">
        <v>52</v>
      </c>
      <c r="B28" s="22">
        <v>35</v>
      </c>
      <c r="C28" s="22">
        <v>79</v>
      </c>
      <c r="D28" s="22">
        <v>86</v>
      </c>
      <c r="E28" s="22">
        <v>140</v>
      </c>
      <c r="F28" s="22">
        <v>15</v>
      </c>
      <c r="G28" s="22">
        <v>76</v>
      </c>
      <c r="H28" s="23">
        <v>431</v>
      </c>
      <c r="I28" s="22">
        <v>81</v>
      </c>
      <c r="J28" s="22">
        <v>12</v>
      </c>
      <c r="K28" s="22">
        <v>195</v>
      </c>
      <c r="L28" s="22">
        <v>162</v>
      </c>
      <c r="M28" s="22">
        <v>80</v>
      </c>
      <c r="N28" s="22">
        <v>78</v>
      </c>
      <c r="O28" s="23">
        <v>608</v>
      </c>
      <c r="P28" s="72">
        <v>4</v>
      </c>
      <c r="Q28" s="22">
        <v>1043</v>
      </c>
    </row>
    <row r="29" spans="1:17">
      <c r="A29" s="38" t="s">
        <v>53</v>
      </c>
      <c r="B29" s="22">
        <v>64</v>
      </c>
      <c r="C29" s="22">
        <v>0</v>
      </c>
      <c r="D29" s="22">
        <v>101</v>
      </c>
      <c r="E29" s="22">
        <v>169</v>
      </c>
      <c r="F29" s="22">
        <v>0</v>
      </c>
      <c r="G29" s="22">
        <v>193</v>
      </c>
      <c r="H29" s="23">
        <v>527</v>
      </c>
      <c r="I29" s="22">
        <v>20</v>
      </c>
      <c r="J29" s="22">
        <v>0</v>
      </c>
      <c r="K29" s="22">
        <v>0</v>
      </c>
      <c r="L29" s="22">
        <v>35</v>
      </c>
      <c r="M29" s="22">
        <v>28</v>
      </c>
      <c r="N29" s="22">
        <v>204</v>
      </c>
      <c r="O29" s="23">
        <v>287</v>
      </c>
      <c r="P29" s="72">
        <v>0</v>
      </c>
      <c r="Q29" s="22">
        <v>814</v>
      </c>
    </row>
    <row r="30" spans="1:17">
      <c r="A30" s="44" t="s">
        <v>54</v>
      </c>
      <c r="B30" s="45">
        <v>49</v>
      </c>
      <c r="C30" s="45">
        <v>79</v>
      </c>
      <c r="D30" s="45">
        <v>71</v>
      </c>
      <c r="E30" s="45">
        <v>94</v>
      </c>
      <c r="F30" s="45">
        <v>1</v>
      </c>
      <c r="G30" s="45">
        <v>49</v>
      </c>
      <c r="H30" s="46">
        <v>343</v>
      </c>
      <c r="I30" s="45">
        <v>17</v>
      </c>
      <c r="J30" s="45">
        <v>0</v>
      </c>
      <c r="K30" s="45">
        <v>15</v>
      </c>
      <c r="L30" s="45">
        <v>1</v>
      </c>
      <c r="M30" s="45">
        <v>1</v>
      </c>
      <c r="N30" s="45">
        <v>35</v>
      </c>
      <c r="O30" s="46">
        <v>69</v>
      </c>
      <c r="P30" s="76">
        <v>0</v>
      </c>
      <c r="Q30" s="45">
        <v>412</v>
      </c>
    </row>
    <row r="31" spans="1:17">
      <c r="A31" s="38" t="s">
        <v>55</v>
      </c>
      <c r="B31" s="22">
        <v>29</v>
      </c>
      <c r="C31" s="22">
        <v>97</v>
      </c>
      <c r="D31" s="22">
        <v>45</v>
      </c>
      <c r="E31" s="22">
        <v>64</v>
      </c>
      <c r="F31" s="22">
        <v>8</v>
      </c>
      <c r="G31" s="22">
        <v>53</v>
      </c>
      <c r="H31" s="23">
        <v>296</v>
      </c>
      <c r="I31" s="22">
        <v>1</v>
      </c>
      <c r="J31" s="22">
        <v>5</v>
      </c>
      <c r="K31" s="22">
        <v>42</v>
      </c>
      <c r="L31" s="22">
        <v>17</v>
      </c>
      <c r="M31" s="22">
        <v>10</v>
      </c>
      <c r="N31" s="22">
        <v>14</v>
      </c>
      <c r="O31" s="23">
        <v>89</v>
      </c>
      <c r="P31" s="72">
        <v>0</v>
      </c>
      <c r="Q31" s="22">
        <v>385</v>
      </c>
    </row>
    <row r="32" spans="1:17">
      <c r="A32" s="38" t="s">
        <v>56</v>
      </c>
      <c r="B32" s="22">
        <v>65</v>
      </c>
      <c r="C32" s="22">
        <v>123</v>
      </c>
      <c r="D32" s="22">
        <v>75</v>
      </c>
      <c r="E32" s="22">
        <v>166</v>
      </c>
      <c r="F32" s="22">
        <v>103</v>
      </c>
      <c r="G32" s="22">
        <v>101</v>
      </c>
      <c r="H32" s="23">
        <v>633</v>
      </c>
      <c r="I32" s="22">
        <v>23</v>
      </c>
      <c r="J32" s="22">
        <v>5</v>
      </c>
      <c r="K32" s="22">
        <v>63</v>
      </c>
      <c r="L32" s="22">
        <v>40</v>
      </c>
      <c r="M32" s="22">
        <v>13</v>
      </c>
      <c r="N32" s="22">
        <v>48</v>
      </c>
      <c r="O32" s="23">
        <v>192</v>
      </c>
      <c r="P32" s="72">
        <v>1</v>
      </c>
      <c r="Q32" s="22">
        <v>826</v>
      </c>
    </row>
    <row r="33" spans="1:17">
      <c r="A33" s="38" t="s">
        <v>57</v>
      </c>
      <c r="B33" s="22">
        <v>65</v>
      </c>
      <c r="C33" s="22">
        <v>48</v>
      </c>
      <c r="D33" s="22">
        <v>86</v>
      </c>
      <c r="E33" s="22">
        <v>128</v>
      </c>
      <c r="F33" s="22">
        <v>55</v>
      </c>
      <c r="G33" s="22">
        <v>119</v>
      </c>
      <c r="H33" s="23">
        <v>501</v>
      </c>
      <c r="I33" s="22">
        <v>68</v>
      </c>
      <c r="J33" s="22">
        <v>12</v>
      </c>
      <c r="K33" s="22">
        <v>110</v>
      </c>
      <c r="L33" s="22">
        <v>104</v>
      </c>
      <c r="M33" s="22">
        <v>38</v>
      </c>
      <c r="N33" s="22">
        <v>79</v>
      </c>
      <c r="O33" s="23">
        <v>411</v>
      </c>
      <c r="P33" s="72">
        <v>0</v>
      </c>
      <c r="Q33" s="22">
        <v>912</v>
      </c>
    </row>
    <row r="34" spans="1:17">
      <c r="A34" s="44" t="s">
        <v>58</v>
      </c>
      <c r="B34" s="45">
        <v>10</v>
      </c>
      <c r="C34" s="45">
        <v>21</v>
      </c>
      <c r="D34" s="45">
        <v>36</v>
      </c>
      <c r="E34" s="45">
        <v>29</v>
      </c>
      <c r="F34" s="45">
        <v>14</v>
      </c>
      <c r="G34" s="45">
        <v>29</v>
      </c>
      <c r="H34" s="46">
        <v>139</v>
      </c>
      <c r="I34" s="45">
        <v>1</v>
      </c>
      <c r="J34" s="45">
        <v>0</v>
      </c>
      <c r="K34" s="45">
        <v>6</v>
      </c>
      <c r="L34" s="45">
        <v>6</v>
      </c>
      <c r="M34" s="45">
        <v>3</v>
      </c>
      <c r="N34" s="45">
        <v>0</v>
      </c>
      <c r="O34" s="46">
        <v>16</v>
      </c>
      <c r="P34" s="76">
        <v>0</v>
      </c>
      <c r="Q34" s="45">
        <v>155</v>
      </c>
    </row>
    <row r="35" spans="1:17">
      <c r="A35" s="38" t="s">
        <v>59</v>
      </c>
      <c r="B35" s="22">
        <v>2</v>
      </c>
      <c r="C35" s="22">
        <v>55</v>
      </c>
      <c r="D35" s="22">
        <v>56</v>
      </c>
      <c r="E35" s="22">
        <v>49</v>
      </c>
      <c r="F35" s="22">
        <v>19</v>
      </c>
      <c r="G35" s="22">
        <v>39</v>
      </c>
      <c r="H35" s="23">
        <v>220</v>
      </c>
      <c r="I35" s="22">
        <v>58</v>
      </c>
      <c r="J35" s="22">
        <v>45</v>
      </c>
      <c r="K35" s="22">
        <v>120</v>
      </c>
      <c r="L35" s="22">
        <v>84</v>
      </c>
      <c r="M35" s="22">
        <v>36</v>
      </c>
      <c r="N35" s="22">
        <v>25</v>
      </c>
      <c r="O35" s="23">
        <v>368</v>
      </c>
      <c r="P35" s="72">
        <v>3</v>
      </c>
      <c r="Q35" s="22">
        <v>591</v>
      </c>
    </row>
    <row r="36" spans="1:17">
      <c r="A36" s="38" t="s">
        <v>60</v>
      </c>
      <c r="B36" s="22">
        <v>1</v>
      </c>
      <c r="C36" s="22">
        <v>3</v>
      </c>
      <c r="D36" s="22">
        <v>9</v>
      </c>
      <c r="E36" s="22">
        <v>6</v>
      </c>
      <c r="F36" s="22">
        <v>0</v>
      </c>
      <c r="G36" s="22">
        <v>17</v>
      </c>
      <c r="H36" s="23">
        <v>36</v>
      </c>
      <c r="I36" s="22">
        <v>54</v>
      </c>
      <c r="J36" s="22">
        <v>90</v>
      </c>
      <c r="K36" s="22">
        <v>1</v>
      </c>
      <c r="L36" s="22">
        <v>28</v>
      </c>
      <c r="M36" s="22">
        <v>2</v>
      </c>
      <c r="N36" s="22">
        <v>152</v>
      </c>
      <c r="O36" s="23">
        <v>327</v>
      </c>
      <c r="P36" s="72">
        <v>0</v>
      </c>
      <c r="Q36" s="22">
        <v>363</v>
      </c>
    </row>
    <row r="37" spans="1:17">
      <c r="A37" s="38" t="s">
        <v>61</v>
      </c>
      <c r="B37" s="22">
        <v>49</v>
      </c>
      <c r="C37" s="22">
        <v>88</v>
      </c>
      <c r="D37" s="22">
        <v>149</v>
      </c>
      <c r="E37" s="22">
        <v>165</v>
      </c>
      <c r="F37" s="22">
        <v>25</v>
      </c>
      <c r="G37" s="22">
        <v>109</v>
      </c>
      <c r="H37" s="23">
        <v>585</v>
      </c>
      <c r="I37" s="22">
        <v>45</v>
      </c>
      <c r="J37" s="22">
        <v>27</v>
      </c>
      <c r="K37" s="22">
        <v>157</v>
      </c>
      <c r="L37" s="22">
        <v>80</v>
      </c>
      <c r="M37" s="22">
        <v>47</v>
      </c>
      <c r="N37" s="22">
        <v>38</v>
      </c>
      <c r="O37" s="23">
        <v>394</v>
      </c>
      <c r="P37" s="72">
        <v>1</v>
      </c>
      <c r="Q37" s="22">
        <v>980</v>
      </c>
    </row>
    <row r="38" spans="1:17">
      <c r="A38" s="44" t="s">
        <v>62</v>
      </c>
      <c r="B38" s="45">
        <v>39</v>
      </c>
      <c r="C38" s="45">
        <v>68</v>
      </c>
      <c r="D38" s="45">
        <v>68</v>
      </c>
      <c r="E38" s="45">
        <v>68</v>
      </c>
      <c r="F38" s="45">
        <v>37</v>
      </c>
      <c r="G38" s="45">
        <v>36</v>
      </c>
      <c r="H38" s="46">
        <v>316</v>
      </c>
      <c r="I38" s="45">
        <v>23</v>
      </c>
      <c r="J38" s="45">
        <v>10</v>
      </c>
      <c r="K38" s="45">
        <v>27</v>
      </c>
      <c r="L38" s="45">
        <v>41</v>
      </c>
      <c r="M38" s="45">
        <v>18</v>
      </c>
      <c r="N38" s="45">
        <v>20</v>
      </c>
      <c r="O38" s="46">
        <v>139</v>
      </c>
      <c r="P38" s="76">
        <v>1</v>
      </c>
      <c r="Q38" s="45">
        <v>456</v>
      </c>
    </row>
    <row r="39" spans="1:17">
      <c r="A39" s="38" t="s">
        <v>63</v>
      </c>
      <c r="B39" s="22">
        <v>55</v>
      </c>
      <c r="C39" s="22">
        <v>85</v>
      </c>
      <c r="D39" s="22">
        <v>37</v>
      </c>
      <c r="E39" s="22">
        <v>386</v>
      </c>
      <c r="F39" s="22">
        <v>38</v>
      </c>
      <c r="G39" s="22">
        <v>23</v>
      </c>
      <c r="H39" s="23">
        <v>624</v>
      </c>
      <c r="I39" s="22">
        <v>17</v>
      </c>
      <c r="J39" s="22">
        <v>6</v>
      </c>
      <c r="K39" s="22">
        <v>11</v>
      </c>
      <c r="L39" s="22">
        <v>5</v>
      </c>
      <c r="M39" s="22">
        <v>1</v>
      </c>
      <c r="N39" s="22">
        <v>116</v>
      </c>
      <c r="O39" s="23">
        <v>156</v>
      </c>
      <c r="P39" s="72">
        <v>3</v>
      </c>
      <c r="Q39" s="22">
        <v>783</v>
      </c>
    </row>
    <row r="40" spans="1:17">
      <c r="A40" s="38" t="s">
        <v>64</v>
      </c>
      <c r="B40" s="22">
        <v>49</v>
      </c>
      <c r="C40" s="22">
        <v>181</v>
      </c>
      <c r="D40" s="22">
        <v>95</v>
      </c>
      <c r="E40" s="22">
        <v>171</v>
      </c>
      <c r="F40" s="22">
        <v>17</v>
      </c>
      <c r="G40" s="22">
        <v>91</v>
      </c>
      <c r="H40" s="23">
        <v>604</v>
      </c>
      <c r="I40" s="22">
        <v>76</v>
      </c>
      <c r="J40" s="22">
        <v>93</v>
      </c>
      <c r="K40" s="22">
        <v>31</v>
      </c>
      <c r="L40" s="22">
        <v>66</v>
      </c>
      <c r="M40" s="22">
        <v>39</v>
      </c>
      <c r="N40" s="22">
        <v>49</v>
      </c>
      <c r="O40" s="23">
        <v>354</v>
      </c>
      <c r="P40" s="72">
        <v>2</v>
      </c>
      <c r="Q40" s="22">
        <v>960</v>
      </c>
    </row>
    <row r="41" spans="1:17">
      <c r="A41" s="38" t="s">
        <v>65</v>
      </c>
      <c r="B41" s="22">
        <v>40</v>
      </c>
      <c r="C41" s="22">
        <v>55</v>
      </c>
      <c r="D41" s="22">
        <v>47</v>
      </c>
      <c r="E41" s="22">
        <v>28</v>
      </c>
      <c r="F41" s="22">
        <v>1</v>
      </c>
      <c r="G41" s="22">
        <v>37</v>
      </c>
      <c r="H41" s="23">
        <v>208</v>
      </c>
      <c r="I41" s="22">
        <v>0</v>
      </c>
      <c r="J41" s="22">
        <v>0</v>
      </c>
      <c r="K41" s="22">
        <v>9</v>
      </c>
      <c r="L41" s="22">
        <v>2</v>
      </c>
      <c r="M41" s="22">
        <v>3</v>
      </c>
      <c r="N41" s="22">
        <v>4</v>
      </c>
      <c r="O41" s="23">
        <v>18</v>
      </c>
      <c r="P41" s="72">
        <v>3</v>
      </c>
      <c r="Q41" s="22">
        <v>229</v>
      </c>
    </row>
    <row r="42" spans="1:17">
      <c r="A42" s="44" t="s">
        <v>66</v>
      </c>
      <c r="B42" s="45">
        <v>23</v>
      </c>
      <c r="C42" s="45">
        <v>46</v>
      </c>
      <c r="D42" s="45">
        <v>48</v>
      </c>
      <c r="E42" s="45">
        <v>28</v>
      </c>
      <c r="F42" s="45">
        <v>12</v>
      </c>
      <c r="G42" s="45">
        <v>25</v>
      </c>
      <c r="H42" s="46">
        <v>182</v>
      </c>
      <c r="I42" s="45">
        <v>1</v>
      </c>
      <c r="J42" s="45">
        <v>1</v>
      </c>
      <c r="K42" s="45">
        <v>9</v>
      </c>
      <c r="L42" s="45">
        <v>7</v>
      </c>
      <c r="M42" s="45">
        <v>0</v>
      </c>
      <c r="N42" s="45">
        <v>8</v>
      </c>
      <c r="O42" s="46">
        <v>26</v>
      </c>
      <c r="P42" s="76">
        <v>0</v>
      </c>
      <c r="Q42" s="45">
        <v>208</v>
      </c>
    </row>
    <row r="43" spans="1:17">
      <c r="A43" s="38" t="s">
        <v>67</v>
      </c>
      <c r="B43" s="22">
        <v>26</v>
      </c>
      <c r="C43" s="22">
        <v>57</v>
      </c>
      <c r="D43" s="22">
        <v>11</v>
      </c>
      <c r="E43" s="22">
        <v>15</v>
      </c>
      <c r="F43" s="22">
        <v>6</v>
      </c>
      <c r="G43" s="22">
        <v>4</v>
      </c>
      <c r="H43" s="23">
        <v>119</v>
      </c>
      <c r="I43" s="22">
        <v>18</v>
      </c>
      <c r="J43" s="22">
        <v>20</v>
      </c>
      <c r="K43" s="22">
        <v>38</v>
      </c>
      <c r="L43" s="22">
        <v>83</v>
      </c>
      <c r="M43" s="22">
        <v>13</v>
      </c>
      <c r="N43" s="22">
        <v>28</v>
      </c>
      <c r="O43" s="23">
        <v>200</v>
      </c>
      <c r="P43" s="72">
        <v>5</v>
      </c>
      <c r="Q43" s="22">
        <v>324</v>
      </c>
    </row>
    <row r="44" spans="1:17">
      <c r="A44" s="38" t="s">
        <v>68</v>
      </c>
      <c r="B44" s="22">
        <v>10</v>
      </c>
      <c r="C44" s="22">
        <v>0</v>
      </c>
      <c r="D44" s="22">
        <v>20</v>
      </c>
      <c r="E44" s="22">
        <v>17</v>
      </c>
      <c r="F44" s="22">
        <v>28</v>
      </c>
      <c r="G44" s="22">
        <v>53</v>
      </c>
      <c r="H44" s="23">
        <v>128</v>
      </c>
      <c r="I44" s="22">
        <v>1</v>
      </c>
      <c r="J44" s="22">
        <v>0</v>
      </c>
      <c r="K44" s="22">
        <v>1</v>
      </c>
      <c r="L44" s="22">
        <v>0</v>
      </c>
      <c r="M44" s="22">
        <v>0</v>
      </c>
      <c r="N44" s="22">
        <v>9</v>
      </c>
      <c r="O44" s="23">
        <v>11</v>
      </c>
      <c r="P44" s="72">
        <v>0</v>
      </c>
      <c r="Q44" s="22">
        <v>139</v>
      </c>
    </row>
    <row r="45" spans="1:17">
      <c r="A45" s="38" t="s">
        <v>69</v>
      </c>
      <c r="B45" s="22">
        <v>7</v>
      </c>
      <c r="C45" s="22">
        <v>14</v>
      </c>
      <c r="D45" s="22">
        <v>11</v>
      </c>
      <c r="E45" s="22">
        <v>21</v>
      </c>
      <c r="F45" s="22">
        <v>6</v>
      </c>
      <c r="G45" s="22">
        <v>13</v>
      </c>
      <c r="H45" s="23">
        <v>72</v>
      </c>
      <c r="I45" s="22">
        <v>62</v>
      </c>
      <c r="J45" s="22">
        <v>51</v>
      </c>
      <c r="K45" s="22">
        <v>157</v>
      </c>
      <c r="L45" s="22">
        <v>115</v>
      </c>
      <c r="M45" s="22">
        <v>50</v>
      </c>
      <c r="N45" s="22">
        <v>80</v>
      </c>
      <c r="O45" s="23">
        <v>515</v>
      </c>
      <c r="P45" s="72">
        <v>3</v>
      </c>
      <c r="Q45" s="22">
        <v>590</v>
      </c>
    </row>
    <row r="46" spans="1:17">
      <c r="A46" s="44" t="s">
        <v>70</v>
      </c>
      <c r="B46" s="45">
        <v>83</v>
      </c>
      <c r="C46" s="45">
        <v>110</v>
      </c>
      <c r="D46" s="45">
        <v>14</v>
      </c>
      <c r="E46" s="45">
        <v>23</v>
      </c>
      <c r="F46" s="45">
        <v>9</v>
      </c>
      <c r="G46" s="45">
        <v>10</v>
      </c>
      <c r="H46" s="46">
        <v>249</v>
      </c>
      <c r="I46" s="45">
        <v>11</v>
      </c>
      <c r="J46" s="45">
        <v>2</v>
      </c>
      <c r="K46" s="45">
        <v>48</v>
      </c>
      <c r="L46" s="45">
        <v>9</v>
      </c>
      <c r="M46" s="45">
        <v>18</v>
      </c>
      <c r="N46" s="45">
        <v>13</v>
      </c>
      <c r="O46" s="46">
        <v>101</v>
      </c>
      <c r="P46" s="76">
        <v>16</v>
      </c>
      <c r="Q46" s="45">
        <v>366</v>
      </c>
    </row>
    <row r="47" spans="1:17">
      <c r="A47" s="38" t="s">
        <v>71</v>
      </c>
      <c r="B47" s="22">
        <v>74</v>
      </c>
      <c r="C47" s="22">
        <v>314</v>
      </c>
      <c r="D47" s="22">
        <v>18</v>
      </c>
      <c r="E47" s="22">
        <v>10</v>
      </c>
      <c r="F47" s="22">
        <v>13</v>
      </c>
      <c r="G47" s="22">
        <v>191</v>
      </c>
      <c r="H47" s="23">
        <v>620</v>
      </c>
      <c r="I47" s="22">
        <v>19</v>
      </c>
      <c r="J47" s="22">
        <v>30</v>
      </c>
      <c r="K47" s="22">
        <v>171</v>
      </c>
      <c r="L47" s="22">
        <v>81</v>
      </c>
      <c r="M47" s="22">
        <v>46</v>
      </c>
      <c r="N47" s="22">
        <v>260</v>
      </c>
      <c r="O47" s="23">
        <v>607</v>
      </c>
      <c r="P47" s="72">
        <v>4</v>
      </c>
      <c r="Q47" s="22">
        <v>1231</v>
      </c>
    </row>
    <row r="48" spans="1:17">
      <c r="A48" s="38" t="s">
        <v>72</v>
      </c>
      <c r="B48" s="22">
        <v>64</v>
      </c>
      <c r="C48" s="22">
        <v>207</v>
      </c>
      <c r="D48" s="22">
        <v>102</v>
      </c>
      <c r="E48" s="22">
        <v>193</v>
      </c>
      <c r="F48" s="22">
        <v>178</v>
      </c>
      <c r="G48" s="22">
        <v>269</v>
      </c>
      <c r="H48" s="23">
        <v>1013</v>
      </c>
      <c r="I48" s="22">
        <v>41</v>
      </c>
      <c r="J48" s="22">
        <v>37</v>
      </c>
      <c r="K48" s="22">
        <v>49</v>
      </c>
      <c r="L48" s="22">
        <v>54</v>
      </c>
      <c r="M48" s="22">
        <v>36</v>
      </c>
      <c r="N48" s="22">
        <v>203</v>
      </c>
      <c r="O48" s="23">
        <v>420</v>
      </c>
      <c r="P48" s="72">
        <v>0</v>
      </c>
      <c r="Q48" s="22">
        <v>1433</v>
      </c>
    </row>
    <row r="49" spans="1:17">
      <c r="A49" s="38" t="s">
        <v>73</v>
      </c>
      <c r="B49" s="22">
        <v>11</v>
      </c>
      <c r="C49" s="22">
        <v>19</v>
      </c>
      <c r="D49" s="22">
        <v>17</v>
      </c>
      <c r="E49" s="22">
        <v>11</v>
      </c>
      <c r="F49" s="22">
        <v>0</v>
      </c>
      <c r="G49" s="22">
        <v>33</v>
      </c>
      <c r="H49" s="23">
        <v>91</v>
      </c>
      <c r="I49" s="22">
        <v>1</v>
      </c>
      <c r="J49" s="22">
        <v>0</v>
      </c>
      <c r="K49" s="22">
        <v>6</v>
      </c>
      <c r="L49" s="22">
        <v>2</v>
      </c>
      <c r="M49" s="22">
        <v>2</v>
      </c>
      <c r="N49" s="22">
        <v>1</v>
      </c>
      <c r="O49" s="23">
        <v>12</v>
      </c>
      <c r="P49" s="72">
        <v>1</v>
      </c>
      <c r="Q49" s="22">
        <v>104</v>
      </c>
    </row>
    <row r="50" spans="1:17">
      <c r="A50" s="44" t="s">
        <v>74</v>
      </c>
      <c r="B50" s="45">
        <v>61</v>
      </c>
      <c r="C50" s="45">
        <v>112</v>
      </c>
      <c r="D50" s="45">
        <v>92</v>
      </c>
      <c r="E50" s="45">
        <v>249</v>
      </c>
      <c r="F50" s="45">
        <v>91</v>
      </c>
      <c r="G50" s="45">
        <v>155</v>
      </c>
      <c r="H50" s="46">
        <v>760</v>
      </c>
      <c r="I50" s="45">
        <v>64</v>
      </c>
      <c r="J50" s="45">
        <v>40</v>
      </c>
      <c r="K50" s="45">
        <v>85</v>
      </c>
      <c r="L50" s="45">
        <v>106</v>
      </c>
      <c r="M50" s="45">
        <v>64</v>
      </c>
      <c r="N50" s="45">
        <v>69</v>
      </c>
      <c r="O50" s="46">
        <v>428</v>
      </c>
      <c r="P50" s="76">
        <v>2</v>
      </c>
      <c r="Q50" s="45">
        <v>1190</v>
      </c>
    </row>
    <row r="51" spans="1:17">
      <c r="A51" s="38" t="s">
        <v>75</v>
      </c>
      <c r="B51" s="22">
        <v>48</v>
      </c>
      <c r="C51" s="22">
        <v>81</v>
      </c>
      <c r="D51" s="22">
        <v>93</v>
      </c>
      <c r="E51" s="22">
        <v>184</v>
      </c>
      <c r="F51" s="22">
        <v>11</v>
      </c>
      <c r="G51" s="22">
        <v>101</v>
      </c>
      <c r="H51" s="23">
        <v>518</v>
      </c>
      <c r="I51" s="22">
        <v>48</v>
      </c>
      <c r="J51" s="22">
        <v>27</v>
      </c>
      <c r="K51" s="22">
        <v>67</v>
      </c>
      <c r="L51" s="22">
        <v>48</v>
      </c>
      <c r="M51" s="22">
        <v>9</v>
      </c>
      <c r="N51" s="22">
        <v>23</v>
      </c>
      <c r="O51" s="23">
        <v>222</v>
      </c>
      <c r="P51" s="72">
        <v>9</v>
      </c>
      <c r="Q51" s="22">
        <v>749</v>
      </c>
    </row>
    <row r="52" spans="1:17">
      <c r="A52" s="38" t="s">
        <v>76</v>
      </c>
      <c r="B52" s="22">
        <v>26</v>
      </c>
      <c r="C52" s="22">
        <v>89</v>
      </c>
      <c r="D52" s="22">
        <v>39</v>
      </c>
      <c r="E52" s="22">
        <v>73</v>
      </c>
      <c r="F52" s="22">
        <v>32</v>
      </c>
      <c r="G52" s="22">
        <v>39</v>
      </c>
      <c r="H52" s="23">
        <v>298</v>
      </c>
      <c r="I52" s="22">
        <v>12</v>
      </c>
      <c r="J52" s="22">
        <v>1</v>
      </c>
      <c r="K52" s="22">
        <v>39</v>
      </c>
      <c r="L52" s="22">
        <v>27</v>
      </c>
      <c r="M52" s="22">
        <v>32</v>
      </c>
      <c r="N52" s="22">
        <v>3</v>
      </c>
      <c r="O52" s="23">
        <v>114</v>
      </c>
      <c r="P52" s="72">
        <v>4</v>
      </c>
      <c r="Q52" s="22">
        <v>416</v>
      </c>
    </row>
    <row r="53" spans="1:17">
      <c r="A53" s="38" t="s">
        <v>77</v>
      </c>
      <c r="B53" s="22">
        <v>90</v>
      </c>
      <c r="C53" s="22">
        <v>108</v>
      </c>
      <c r="D53" s="22">
        <v>197</v>
      </c>
      <c r="E53" s="22">
        <v>153</v>
      </c>
      <c r="F53" s="22">
        <v>77</v>
      </c>
      <c r="G53" s="22">
        <v>203</v>
      </c>
      <c r="H53" s="23">
        <v>828</v>
      </c>
      <c r="I53" s="22">
        <v>64</v>
      </c>
      <c r="J53" s="22">
        <v>36</v>
      </c>
      <c r="K53" s="22">
        <v>232</v>
      </c>
      <c r="L53" s="22">
        <v>150</v>
      </c>
      <c r="M53" s="22">
        <v>69</v>
      </c>
      <c r="N53" s="22">
        <v>89</v>
      </c>
      <c r="O53" s="23">
        <v>640</v>
      </c>
      <c r="P53" s="72">
        <v>0</v>
      </c>
      <c r="Q53" s="22">
        <v>1468</v>
      </c>
    </row>
    <row r="54" spans="1:17">
      <c r="A54" s="44" t="s">
        <v>78</v>
      </c>
      <c r="B54" s="45">
        <v>2</v>
      </c>
      <c r="C54" s="45">
        <v>3</v>
      </c>
      <c r="D54" s="45">
        <v>2</v>
      </c>
      <c r="E54" s="45">
        <v>4</v>
      </c>
      <c r="F54" s="45">
        <v>0</v>
      </c>
      <c r="G54" s="45">
        <v>2</v>
      </c>
      <c r="H54" s="46">
        <v>13</v>
      </c>
      <c r="I54" s="45">
        <v>5</v>
      </c>
      <c r="J54" s="45">
        <v>4</v>
      </c>
      <c r="K54" s="45">
        <v>14</v>
      </c>
      <c r="L54" s="45">
        <v>1</v>
      </c>
      <c r="M54" s="45">
        <v>0</v>
      </c>
      <c r="N54" s="45">
        <v>21</v>
      </c>
      <c r="O54" s="46">
        <v>45</v>
      </c>
      <c r="P54" s="76">
        <v>7</v>
      </c>
      <c r="Q54" s="45">
        <v>65</v>
      </c>
    </row>
    <row r="55" spans="1:17">
      <c r="A55" s="38" t="s">
        <v>79</v>
      </c>
      <c r="B55" s="22">
        <v>95</v>
      </c>
      <c r="C55" s="22">
        <v>184</v>
      </c>
      <c r="D55" s="22">
        <v>194</v>
      </c>
      <c r="E55" s="22">
        <v>351</v>
      </c>
      <c r="F55" s="22">
        <v>42</v>
      </c>
      <c r="G55" s="22">
        <v>0</v>
      </c>
      <c r="H55" s="23">
        <v>866</v>
      </c>
      <c r="I55" s="22">
        <v>12</v>
      </c>
      <c r="J55" s="22">
        <v>1</v>
      </c>
      <c r="K55" s="22">
        <v>10</v>
      </c>
      <c r="L55" s="22">
        <v>15</v>
      </c>
      <c r="M55" s="22">
        <v>5</v>
      </c>
      <c r="N55" s="22">
        <v>0</v>
      </c>
      <c r="O55" s="23">
        <v>43</v>
      </c>
      <c r="P55" s="72">
        <v>11</v>
      </c>
      <c r="Q55" s="22">
        <v>920</v>
      </c>
    </row>
    <row r="56" spans="1:17">
      <c r="A56" s="38" t="s">
        <v>80</v>
      </c>
      <c r="B56" s="22">
        <v>19</v>
      </c>
      <c r="C56" s="22">
        <v>32</v>
      </c>
      <c r="D56" s="22">
        <v>11</v>
      </c>
      <c r="E56" s="22">
        <v>24</v>
      </c>
      <c r="F56" s="22">
        <v>7</v>
      </c>
      <c r="G56" s="22">
        <v>13</v>
      </c>
      <c r="H56" s="23">
        <v>106</v>
      </c>
      <c r="I56" s="22">
        <v>2</v>
      </c>
      <c r="J56" s="22">
        <v>0</v>
      </c>
      <c r="K56" s="22">
        <v>6</v>
      </c>
      <c r="L56" s="22">
        <v>4</v>
      </c>
      <c r="M56" s="22">
        <v>0</v>
      </c>
      <c r="N56" s="22">
        <v>1</v>
      </c>
      <c r="O56" s="23">
        <v>13</v>
      </c>
      <c r="P56" s="72">
        <v>0</v>
      </c>
      <c r="Q56" s="22">
        <v>119</v>
      </c>
    </row>
    <row r="57" spans="1:17">
      <c r="A57" s="38" t="s">
        <v>81</v>
      </c>
      <c r="B57" s="22">
        <v>59</v>
      </c>
      <c r="C57" s="22">
        <v>86</v>
      </c>
      <c r="D57" s="22">
        <v>129</v>
      </c>
      <c r="E57" s="22">
        <v>131</v>
      </c>
      <c r="F57" s="22">
        <v>93</v>
      </c>
      <c r="G57" s="22">
        <v>109</v>
      </c>
      <c r="H57" s="23">
        <v>607</v>
      </c>
      <c r="I57" s="22">
        <v>74</v>
      </c>
      <c r="J57" s="22">
        <v>13</v>
      </c>
      <c r="K57" s="22">
        <v>144</v>
      </c>
      <c r="L57" s="22">
        <v>103</v>
      </c>
      <c r="M57" s="22">
        <v>36</v>
      </c>
      <c r="N57" s="22">
        <v>58</v>
      </c>
      <c r="O57" s="23">
        <v>428</v>
      </c>
      <c r="P57" s="72">
        <v>0</v>
      </c>
      <c r="Q57" s="22">
        <v>1035</v>
      </c>
    </row>
    <row r="58" spans="1:17">
      <c r="A58" s="44" t="s">
        <v>82</v>
      </c>
      <c r="B58" s="45">
        <v>193</v>
      </c>
      <c r="C58" s="45">
        <v>337</v>
      </c>
      <c r="D58" s="45">
        <v>332</v>
      </c>
      <c r="E58" s="45">
        <v>495</v>
      </c>
      <c r="F58" s="45">
        <v>111</v>
      </c>
      <c r="G58" s="45">
        <v>273</v>
      </c>
      <c r="H58" s="46">
        <v>1741</v>
      </c>
      <c r="I58" s="45">
        <v>271</v>
      </c>
      <c r="J58" s="45">
        <v>236</v>
      </c>
      <c r="K58" s="45">
        <v>326</v>
      </c>
      <c r="L58" s="45">
        <v>90</v>
      </c>
      <c r="M58" s="45">
        <v>8</v>
      </c>
      <c r="N58" s="45">
        <v>612</v>
      </c>
      <c r="O58" s="46">
        <v>1543</v>
      </c>
      <c r="P58" s="76">
        <v>98</v>
      </c>
      <c r="Q58" s="45">
        <v>3382</v>
      </c>
    </row>
    <row r="59" spans="1:17">
      <c r="A59" s="38" t="s">
        <v>83</v>
      </c>
      <c r="B59" s="22">
        <v>49</v>
      </c>
      <c r="C59" s="22">
        <v>11</v>
      </c>
      <c r="D59" s="22">
        <v>81</v>
      </c>
      <c r="E59" s="22">
        <v>2</v>
      </c>
      <c r="F59" s="22">
        <v>1</v>
      </c>
      <c r="G59" s="22">
        <v>32</v>
      </c>
      <c r="H59" s="23">
        <v>176</v>
      </c>
      <c r="I59" s="22">
        <v>25</v>
      </c>
      <c r="J59" s="22">
        <v>1</v>
      </c>
      <c r="K59" s="22">
        <v>32</v>
      </c>
      <c r="L59" s="22">
        <v>2</v>
      </c>
      <c r="M59" s="22">
        <v>2</v>
      </c>
      <c r="N59" s="22">
        <v>37</v>
      </c>
      <c r="O59" s="23">
        <v>99</v>
      </c>
      <c r="P59" s="72">
        <v>0</v>
      </c>
      <c r="Q59" s="22">
        <v>275</v>
      </c>
    </row>
    <row r="60" spans="1:17">
      <c r="A60" s="38" t="s">
        <v>84</v>
      </c>
      <c r="B60" s="22">
        <v>12</v>
      </c>
      <c r="C60" s="22">
        <v>12</v>
      </c>
      <c r="D60" s="22">
        <v>5</v>
      </c>
      <c r="E60" s="22">
        <v>17</v>
      </c>
      <c r="F60" s="22">
        <v>5</v>
      </c>
      <c r="G60" s="22">
        <v>9</v>
      </c>
      <c r="H60" s="23">
        <v>60</v>
      </c>
      <c r="I60" s="22">
        <v>2</v>
      </c>
      <c r="J60" s="22">
        <v>8</v>
      </c>
      <c r="K60" s="22">
        <v>0</v>
      </c>
      <c r="L60" s="22">
        <v>2</v>
      </c>
      <c r="M60" s="22">
        <v>1</v>
      </c>
      <c r="N60" s="22">
        <v>0</v>
      </c>
      <c r="O60" s="23">
        <v>13</v>
      </c>
      <c r="P60" s="72">
        <v>0</v>
      </c>
      <c r="Q60" s="22">
        <v>73</v>
      </c>
    </row>
    <row r="61" spans="1:17">
      <c r="A61" s="38" t="s">
        <v>85</v>
      </c>
      <c r="B61" s="22">
        <v>55</v>
      </c>
      <c r="C61" s="22">
        <v>79</v>
      </c>
      <c r="D61" s="22">
        <v>106</v>
      </c>
      <c r="E61" s="22">
        <v>126</v>
      </c>
      <c r="F61" s="22">
        <v>17</v>
      </c>
      <c r="G61" s="22">
        <v>96</v>
      </c>
      <c r="H61" s="23">
        <v>479</v>
      </c>
      <c r="I61" s="22">
        <v>50</v>
      </c>
      <c r="J61" s="22">
        <v>16</v>
      </c>
      <c r="K61" s="22">
        <v>97</v>
      </c>
      <c r="L61" s="22">
        <v>85</v>
      </c>
      <c r="M61" s="22">
        <v>49</v>
      </c>
      <c r="N61" s="22">
        <v>42</v>
      </c>
      <c r="O61" s="23">
        <v>339</v>
      </c>
      <c r="P61" s="72">
        <v>6</v>
      </c>
      <c r="Q61" s="22">
        <v>824</v>
      </c>
    </row>
    <row r="62" spans="1:17">
      <c r="A62" s="44" t="s">
        <v>86</v>
      </c>
      <c r="B62" s="45">
        <v>16</v>
      </c>
      <c r="C62" s="45">
        <v>123</v>
      </c>
      <c r="D62" s="45">
        <v>16</v>
      </c>
      <c r="E62" s="45">
        <v>60</v>
      </c>
      <c r="F62" s="45">
        <v>23</v>
      </c>
      <c r="G62" s="45">
        <v>29</v>
      </c>
      <c r="H62" s="46">
        <v>267</v>
      </c>
      <c r="I62" s="45">
        <v>26</v>
      </c>
      <c r="J62" s="45">
        <v>23</v>
      </c>
      <c r="K62" s="45">
        <v>61</v>
      </c>
      <c r="L62" s="45">
        <v>83</v>
      </c>
      <c r="M62" s="45">
        <v>17</v>
      </c>
      <c r="N62" s="45">
        <v>23</v>
      </c>
      <c r="O62" s="46">
        <v>233</v>
      </c>
      <c r="P62" s="76">
        <v>21</v>
      </c>
      <c r="Q62" s="45">
        <v>521</v>
      </c>
    </row>
    <row r="63" spans="1:17">
      <c r="A63" s="38" t="s">
        <v>87</v>
      </c>
      <c r="B63" s="22">
        <v>33</v>
      </c>
      <c r="C63" s="22">
        <v>54</v>
      </c>
      <c r="D63" s="22">
        <v>45</v>
      </c>
      <c r="E63" s="22">
        <v>81</v>
      </c>
      <c r="F63" s="22">
        <v>15</v>
      </c>
      <c r="G63" s="22">
        <v>36</v>
      </c>
      <c r="H63" s="23">
        <v>264</v>
      </c>
      <c r="I63" s="22">
        <v>22</v>
      </c>
      <c r="J63" s="22">
        <v>8</v>
      </c>
      <c r="K63" s="22">
        <v>27</v>
      </c>
      <c r="L63" s="22">
        <v>29</v>
      </c>
      <c r="M63" s="22">
        <v>17</v>
      </c>
      <c r="N63" s="22">
        <v>9</v>
      </c>
      <c r="O63" s="23">
        <v>112</v>
      </c>
      <c r="P63" s="72">
        <v>4</v>
      </c>
      <c r="Q63" s="22">
        <v>380</v>
      </c>
    </row>
    <row r="64" spans="1:17">
      <c r="A64" s="38" t="s">
        <v>88</v>
      </c>
      <c r="B64" s="22">
        <v>15</v>
      </c>
      <c r="C64" s="22">
        <v>85</v>
      </c>
      <c r="D64" s="22">
        <v>79</v>
      </c>
      <c r="E64" s="22">
        <v>110</v>
      </c>
      <c r="F64" s="22">
        <v>32</v>
      </c>
      <c r="G64" s="22">
        <v>92</v>
      </c>
      <c r="H64" s="23">
        <v>413</v>
      </c>
      <c r="I64" s="22">
        <v>20</v>
      </c>
      <c r="J64" s="22">
        <v>14</v>
      </c>
      <c r="K64" s="22">
        <v>76</v>
      </c>
      <c r="L64" s="22">
        <v>45</v>
      </c>
      <c r="M64" s="22">
        <v>11</v>
      </c>
      <c r="N64" s="22">
        <v>26</v>
      </c>
      <c r="O64" s="23">
        <v>192</v>
      </c>
      <c r="P64" s="72">
        <v>0</v>
      </c>
      <c r="Q64" s="22">
        <v>605</v>
      </c>
    </row>
    <row r="65" spans="1:17" ht="15" thickBot="1">
      <c r="A65" s="38" t="s">
        <v>89</v>
      </c>
      <c r="B65" s="22">
        <v>24</v>
      </c>
      <c r="C65" s="22">
        <v>54</v>
      </c>
      <c r="D65" s="22">
        <v>18</v>
      </c>
      <c r="E65" s="22">
        <v>19</v>
      </c>
      <c r="F65" s="22">
        <v>10</v>
      </c>
      <c r="G65" s="22">
        <v>12</v>
      </c>
      <c r="H65" s="23">
        <v>137</v>
      </c>
      <c r="I65" s="22">
        <v>6</v>
      </c>
      <c r="J65" s="22">
        <v>1</v>
      </c>
      <c r="K65" s="22">
        <v>5</v>
      </c>
      <c r="L65" s="22">
        <v>1</v>
      </c>
      <c r="M65" s="22">
        <v>2</v>
      </c>
      <c r="N65" s="22">
        <v>7</v>
      </c>
      <c r="O65" s="23">
        <v>22</v>
      </c>
      <c r="P65" s="72">
        <v>0</v>
      </c>
      <c r="Q65" s="22">
        <v>159</v>
      </c>
    </row>
    <row r="66" spans="1:17" ht="15" thickTop="1">
      <c r="A66" s="60" t="s">
        <v>90</v>
      </c>
      <c r="B66" s="47">
        <v>2416</v>
      </c>
      <c r="C66" s="47">
        <v>4358</v>
      </c>
      <c r="D66" s="47">
        <v>3515</v>
      </c>
      <c r="E66" s="47">
        <v>5068</v>
      </c>
      <c r="F66" s="47">
        <v>1423</v>
      </c>
      <c r="G66" s="47">
        <v>4027</v>
      </c>
      <c r="H66" s="48">
        <v>20807</v>
      </c>
      <c r="I66" s="47">
        <v>2259</v>
      </c>
      <c r="J66" s="47">
        <v>1505</v>
      </c>
      <c r="K66" s="47">
        <v>4446</v>
      </c>
      <c r="L66" s="47">
        <v>3105</v>
      </c>
      <c r="M66" s="47">
        <v>1239</v>
      </c>
      <c r="N66" s="47">
        <v>3402</v>
      </c>
      <c r="O66" s="48">
        <v>15956</v>
      </c>
      <c r="P66" s="77">
        <v>498</v>
      </c>
      <c r="Q66" s="47">
        <v>37261</v>
      </c>
    </row>
    <row r="67" spans="1:17">
      <c r="A67" s="44" t="s">
        <v>91</v>
      </c>
      <c r="B67" s="45">
        <v>42</v>
      </c>
      <c r="C67" s="45">
        <v>29</v>
      </c>
      <c r="D67" s="45">
        <v>62</v>
      </c>
      <c r="E67" s="45">
        <v>31</v>
      </c>
      <c r="F67" s="45">
        <v>13</v>
      </c>
      <c r="G67" s="45">
        <v>31</v>
      </c>
      <c r="H67" s="46">
        <v>208</v>
      </c>
      <c r="I67" s="45">
        <v>35</v>
      </c>
      <c r="J67" s="45">
        <v>5</v>
      </c>
      <c r="K67" s="45">
        <v>59</v>
      </c>
      <c r="L67" s="45">
        <v>41</v>
      </c>
      <c r="M67" s="45">
        <v>27</v>
      </c>
      <c r="N67" s="45">
        <v>24</v>
      </c>
      <c r="O67" s="46">
        <v>191</v>
      </c>
      <c r="P67" s="76">
        <v>0</v>
      </c>
      <c r="Q67" s="45">
        <v>399</v>
      </c>
    </row>
    <row r="68" spans="1:17">
      <c r="A68" s="61" t="s">
        <v>92</v>
      </c>
      <c r="B68" s="45">
        <v>2458</v>
      </c>
      <c r="C68" s="45">
        <v>4387</v>
      </c>
      <c r="D68" s="45">
        <v>3577</v>
      </c>
      <c r="E68" s="45">
        <v>5099</v>
      </c>
      <c r="F68" s="45">
        <v>1436</v>
      </c>
      <c r="G68" s="45">
        <v>4058</v>
      </c>
      <c r="H68" s="46">
        <v>21015</v>
      </c>
      <c r="I68" s="45">
        <v>2294</v>
      </c>
      <c r="J68" s="45">
        <v>1510</v>
      </c>
      <c r="K68" s="45">
        <v>4505</v>
      </c>
      <c r="L68" s="45">
        <v>3146</v>
      </c>
      <c r="M68" s="45">
        <v>1266</v>
      </c>
      <c r="N68" s="45">
        <v>3426</v>
      </c>
      <c r="O68" s="46">
        <v>16147</v>
      </c>
      <c r="P68" s="76">
        <v>498</v>
      </c>
      <c r="Q68" s="45">
        <v>37660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FAC5-7BE3-4B1A-9C3A-B6ADDD9A15C1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69</v>
      </c>
      <c r="C15" s="22">
        <v>136</v>
      </c>
      <c r="D15" s="22">
        <v>125</v>
      </c>
      <c r="E15" s="22">
        <v>203</v>
      </c>
      <c r="F15" s="22">
        <v>61</v>
      </c>
      <c r="G15" s="22">
        <v>113</v>
      </c>
      <c r="H15" s="23">
        <v>707</v>
      </c>
      <c r="I15" s="22">
        <v>70</v>
      </c>
      <c r="J15" s="22">
        <v>82</v>
      </c>
      <c r="K15" s="22">
        <v>6</v>
      </c>
      <c r="L15" s="22">
        <v>106</v>
      </c>
      <c r="M15" s="22">
        <v>72</v>
      </c>
      <c r="N15" s="22">
        <v>20</v>
      </c>
      <c r="O15" s="23">
        <v>356</v>
      </c>
      <c r="P15" s="72">
        <v>47</v>
      </c>
      <c r="Q15" s="22">
        <v>1110</v>
      </c>
    </row>
    <row r="16" spans="1:17">
      <c r="A16" s="38" t="s">
        <v>40</v>
      </c>
      <c r="B16" s="22">
        <v>1</v>
      </c>
      <c r="C16" s="22">
        <v>4</v>
      </c>
      <c r="D16" s="22">
        <v>1</v>
      </c>
      <c r="E16" s="22">
        <v>12</v>
      </c>
      <c r="F16" s="22">
        <v>9</v>
      </c>
      <c r="G16" s="22">
        <v>5</v>
      </c>
      <c r="H16" s="23">
        <v>32</v>
      </c>
      <c r="I16" s="22">
        <v>0</v>
      </c>
      <c r="J16" s="22">
        <v>8</v>
      </c>
      <c r="K16" s="22">
        <v>5</v>
      </c>
      <c r="L16" s="22">
        <v>16</v>
      </c>
      <c r="M16" s="22">
        <v>2</v>
      </c>
      <c r="N16" s="22">
        <v>20</v>
      </c>
      <c r="O16" s="23">
        <v>51</v>
      </c>
      <c r="P16" s="72">
        <v>1</v>
      </c>
      <c r="Q16" s="22">
        <v>84</v>
      </c>
    </row>
    <row r="17" spans="1:17">
      <c r="A17" s="38" t="s">
        <v>41</v>
      </c>
      <c r="B17" s="22">
        <v>132</v>
      </c>
      <c r="C17" s="22">
        <v>86</v>
      </c>
      <c r="D17" s="22">
        <v>64</v>
      </c>
      <c r="E17" s="22">
        <v>108</v>
      </c>
      <c r="F17" s="22">
        <v>16</v>
      </c>
      <c r="G17" s="22">
        <v>98</v>
      </c>
      <c r="H17" s="23">
        <v>504</v>
      </c>
      <c r="I17" s="22">
        <v>51</v>
      </c>
      <c r="J17" s="22">
        <v>35</v>
      </c>
      <c r="K17" s="22">
        <v>199</v>
      </c>
      <c r="L17" s="22">
        <v>119</v>
      </c>
      <c r="M17" s="22">
        <v>82</v>
      </c>
      <c r="N17" s="22">
        <v>70</v>
      </c>
      <c r="O17" s="23">
        <v>556</v>
      </c>
      <c r="P17" s="72">
        <v>6</v>
      </c>
      <c r="Q17" s="22">
        <v>1066</v>
      </c>
    </row>
    <row r="18" spans="1:17">
      <c r="A18" s="44" t="s">
        <v>42</v>
      </c>
      <c r="B18" s="45">
        <v>61</v>
      </c>
      <c r="C18" s="45">
        <v>129</v>
      </c>
      <c r="D18" s="45">
        <v>93</v>
      </c>
      <c r="E18" s="45">
        <v>119</v>
      </c>
      <c r="F18" s="45">
        <v>5</v>
      </c>
      <c r="G18" s="45">
        <v>90</v>
      </c>
      <c r="H18" s="46">
        <v>497</v>
      </c>
      <c r="I18" s="45">
        <v>30</v>
      </c>
      <c r="J18" s="45">
        <v>6</v>
      </c>
      <c r="K18" s="45">
        <v>56</v>
      </c>
      <c r="L18" s="45">
        <v>16</v>
      </c>
      <c r="M18" s="45">
        <v>2</v>
      </c>
      <c r="N18" s="45">
        <v>42</v>
      </c>
      <c r="O18" s="46">
        <v>152</v>
      </c>
      <c r="P18" s="76">
        <v>1</v>
      </c>
      <c r="Q18" s="45">
        <v>650</v>
      </c>
    </row>
    <row r="19" spans="1:17">
      <c r="A19" s="38" t="s">
        <v>43</v>
      </c>
      <c r="B19" s="22">
        <v>191</v>
      </c>
      <c r="C19" s="22">
        <v>288</v>
      </c>
      <c r="D19" s="22">
        <v>406</v>
      </c>
      <c r="E19" s="22">
        <v>341</v>
      </c>
      <c r="F19" s="22">
        <v>105</v>
      </c>
      <c r="G19" s="22">
        <v>162</v>
      </c>
      <c r="H19" s="23">
        <v>1493</v>
      </c>
      <c r="I19" s="22">
        <v>380</v>
      </c>
      <c r="J19" s="22">
        <v>333</v>
      </c>
      <c r="K19" s="22">
        <v>710</v>
      </c>
      <c r="L19" s="22">
        <v>616</v>
      </c>
      <c r="M19" s="22">
        <v>235</v>
      </c>
      <c r="N19" s="22">
        <v>205</v>
      </c>
      <c r="O19" s="23">
        <v>2479</v>
      </c>
      <c r="P19" s="72">
        <v>2</v>
      </c>
      <c r="Q19" s="22">
        <v>3974</v>
      </c>
    </row>
    <row r="20" spans="1:17">
      <c r="A20" s="38" t="s">
        <v>44</v>
      </c>
      <c r="B20" s="22">
        <v>52</v>
      </c>
      <c r="C20" s="22">
        <v>89</v>
      </c>
      <c r="D20" s="22">
        <v>61</v>
      </c>
      <c r="E20" s="22">
        <v>58</v>
      </c>
      <c r="F20" s="22">
        <v>26</v>
      </c>
      <c r="G20" s="22">
        <v>30</v>
      </c>
      <c r="H20" s="23">
        <v>316</v>
      </c>
      <c r="I20" s="22">
        <v>31</v>
      </c>
      <c r="J20" s="22">
        <v>12</v>
      </c>
      <c r="K20" s="22">
        <v>111</v>
      </c>
      <c r="L20" s="22">
        <v>46</v>
      </c>
      <c r="M20" s="22">
        <v>15</v>
      </c>
      <c r="N20" s="22">
        <v>23</v>
      </c>
      <c r="O20" s="23">
        <v>238</v>
      </c>
      <c r="P20" s="72">
        <v>0</v>
      </c>
      <c r="Q20" s="22">
        <v>554</v>
      </c>
    </row>
    <row r="21" spans="1:17">
      <c r="A21" s="38" t="s">
        <v>45</v>
      </c>
      <c r="B21" s="22">
        <v>1</v>
      </c>
      <c r="C21" s="22">
        <v>8</v>
      </c>
      <c r="D21" s="22">
        <v>11</v>
      </c>
      <c r="E21" s="22">
        <v>14</v>
      </c>
      <c r="F21" s="22">
        <v>1</v>
      </c>
      <c r="G21" s="22">
        <v>10</v>
      </c>
      <c r="H21" s="23">
        <v>45</v>
      </c>
      <c r="I21" s="22">
        <v>49</v>
      </c>
      <c r="J21" s="22">
        <v>28</v>
      </c>
      <c r="K21" s="22">
        <v>48</v>
      </c>
      <c r="L21" s="22">
        <v>58</v>
      </c>
      <c r="M21" s="22">
        <v>16</v>
      </c>
      <c r="N21" s="22">
        <v>32</v>
      </c>
      <c r="O21" s="23">
        <v>231</v>
      </c>
      <c r="P21" s="72">
        <v>1</v>
      </c>
      <c r="Q21" s="22">
        <v>277</v>
      </c>
    </row>
    <row r="22" spans="1:17">
      <c r="A22" s="44" t="s">
        <v>46</v>
      </c>
      <c r="B22" s="45">
        <v>0</v>
      </c>
      <c r="C22" s="45">
        <v>21</v>
      </c>
      <c r="D22" s="45">
        <v>6</v>
      </c>
      <c r="E22" s="45">
        <v>19</v>
      </c>
      <c r="F22" s="45">
        <v>3</v>
      </c>
      <c r="G22" s="45">
        <v>22</v>
      </c>
      <c r="H22" s="46">
        <v>71</v>
      </c>
      <c r="I22" s="45">
        <v>4</v>
      </c>
      <c r="J22" s="45">
        <v>1</v>
      </c>
      <c r="K22" s="45">
        <v>21</v>
      </c>
      <c r="L22" s="45">
        <v>9</v>
      </c>
      <c r="M22" s="45">
        <v>5</v>
      </c>
      <c r="N22" s="45">
        <v>6</v>
      </c>
      <c r="O22" s="46">
        <v>46</v>
      </c>
      <c r="P22" s="76">
        <v>0</v>
      </c>
      <c r="Q22" s="45">
        <v>117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3</v>
      </c>
      <c r="J23" s="22">
        <v>1</v>
      </c>
      <c r="K23" s="22">
        <v>0</v>
      </c>
      <c r="L23" s="22">
        <v>0</v>
      </c>
      <c r="M23" s="22">
        <v>0</v>
      </c>
      <c r="N23" s="22">
        <v>40</v>
      </c>
      <c r="O23" s="23">
        <v>44</v>
      </c>
      <c r="P23" s="72">
        <v>0</v>
      </c>
      <c r="Q23" s="22">
        <v>44</v>
      </c>
    </row>
    <row r="24" spans="1:17">
      <c r="A24" s="38" t="s">
        <v>48</v>
      </c>
      <c r="B24" s="22">
        <v>144</v>
      </c>
      <c r="C24" s="22">
        <v>274</v>
      </c>
      <c r="D24" s="22">
        <v>103</v>
      </c>
      <c r="E24" s="22">
        <v>11</v>
      </c>
      <c r="F24" s="22">
        <v>1</v>
      </c>
      <c r="G24" s="22">
        <v>687</v>
      </c>
      <c r="H24" s="23">
        <v>1220</v>
      </c>
      <c r="I24" s="22">
        <v>245</v>
      </c>
      <c r="J24" s="22">
        <v>92</v>
      </c>
      <c r="K24" s="22">
        <v>799</v>
      </c>
      <c r="L24" s="22">
        <v>283</v>
      </c>
      <c r="M24" s="22">
        <v>48</v>
      </c>
      <c r="N24" s="22">
        <v>416</v>
      </c>
      <c r="O24" s="23">
        <v>1883</v>
      </c>
      <c r="P24" s="72">
        <v>111</v>
      </c>
      <c r="Q24" s="22">
        <v>3214</v>
      </c>
    </row>
    <row r="25" spans="1:17">
      <c r="A25" s="38" t="s">
        <v>49</v>
      </c>
      <c r="B25" s="22">
        <v>103</v>
      </c>
      <c r="C25" s="22">
        <v>149</v>
      </c>
      <c r="D25" s="22">
        <v>175</v>
      </c>
      <c r="E25" s="22">
        <v>213</v>
      </c>
      <c r="F25" s="22">
        <v>53</v>
      </c>
      <c r="G25" s="22">
        <v>110</v>
      </c>
      <c r="H25" s="23">
        <v>803</v>
      </c>
      <c r="I25" s="22">
        <v>119</v>
      </c>
      <c r="J25" s="22">
        <v>5</v>
      </c>
      <c r="K25" s="22">
        <v>186</v>
      </c>
      <c r="L25" s="22">
        <v>213</v>
      </c>
      <c r="M25" s="22">
        <v>64</v>
      </c>
      <c r="N25" s="22">
        <v>116</v>
      </c>
      <c r="O25" s="23">
        <v>703</v>
      </c>
      <c r="P25" s="72">
        <v>135</v>
      </c>
      <c r="Q25" s="22">
        <v>1641</v>
      </c>
    </row>
    <row r="26" spans="1:17">
      <c r="A26" s="44" t="s">
        <v>50</v>
      </c>
      <c r="B26" s="45">
        <v>0</v>
      </c>
      <c r="C26" s="45">
        <v>14</v>
      </c>
      <c r="D26" s="45">
        <v>31</v>
      </c>
      <c r="E26" s="45">
        <v>6</v>
      </c>
      <c r="F26" s="45">
        <v>0</v>
      </c>
      <c r="G26" s="45">
        <v>12</v>
      </c>
      <c r="H26" s="46">
        <v>63</v>
      </c>
      <c r="I26" s="45">
        <v>10</v>
      </c>
      <c r="J26" s="45">
        <v>2</v>
      </c>
      <c r="K26" s="45">
        <v>23</v>
      </c>
      <c r="L26" s="45">
        <v>13</v>
      </c>
      <c r="M26" s="45">
        <v>14</v>
      </c>
      <c r="N26" s="45">
        <v>12</v>
      </c>
      <c r="O26" s="46">
        <v>74</v>
      </c>
      <c r="P26" s="76">
        <v>1</v>
      </c>
      <c r="Q26" s="45">
        <v>138</v>
      </c>
    </row>
    <row r="27" spans="1:17">
      <c r="A27" s="38" t="s">
        <v>51</v>
      </c>
      <c r="B27" s="22">
        <v>46</v>
      </c>
      <c r="C27" s="22">
        <v>42</v>
      </c>
      <c r="D27" s="22">
        <v>31</v>
      </c>
      <c r="E27" s="22">
        <v>49</v>
      </c>
      <c r="F27" s="22">
        <v>6</v>
      </c>
      <c r="G27" s="22">
        <v>18</v>
      </c>
      <c r="H27" s="23">
        <v>192</v>
      </c>
      <c r="I27" s="22">
        <v>8</v>
      </c>
      <c r="J27" s="22">
        <v>1</v>
      </c>
      <c r="K27" s="22">
        <v>21</v>
      </c>
      <c r="L27" s="22">
        <v>10</v>
      </c>
      <c r="M27" s="22">
        <v>6</v>
      </c>
      <c r="N27" s="22">
        <v>3</v>
      </c>
      <c r="O27" s="23">
        <v>49</v>
      </c>
      <c r="P27" s="72">
        <v>11</v>
      </c>
      <c r="Q27" s="22">
        <v>252</v>
      </c>
    </row>
    <row r="28" spans="1:17">
      <c r="A28" s="38" t="s">
        <v>52</v>
      </c>
      <c r="B28" s="22">
        <v>56</v>
      </c>
      <c r="C28" s="22">
        <v>74</v>
      </c>
      <c r="D28" s="22">
        <v>102</v>
      </c>
      <c r="E28" s="22">
        <v>128</v>
      </c>
      <c r="F28" s="22">
        <v>19</v>
      </c>
      <c r="G28" s="22">
        <v>122</v>
      </c>
      <c r="H28" s="23">
        <v>501</v>
      </c>
      <c r="I28" s="22">
        <v>116</v>
      </c>
      <c r="J28" s="22">
        <v>5</v>
      </c>
      <c r="K28" s="22">
        <v>260</v>
      </c>
      <c r="L28" s="22">
        <v>202</v>
      </c>
      <c r="M28" s="22">
        <v>85</v>
      </c>
      <c r="N28" s="22">
        <v>80</v>
      </c>
      <c r="O28" s="23">
        <v>748</v>
      </c>
      <c r="P28" s="72">
        <v>0</v>
      </c>
      <c r="Q28" s="22">
        <v>1249</v>
      </c>
    </row>
    <row r="29" spans="1:17">
      <c r="A29" s="38" t="s">
        <v>53</v>
      </c>
      <c r="B29" s="22">
        <v>87</v>
      </c>
      <c r="C29" s="22">
        <v>0</v>
      </c>
      <c r="D29" s="22">
        <v>115</v>
      </c>
      <c r="E29" s="22">
        <v>204</v>
      </c>
      <c r="F29" s="22">
        <v>0</v>
      </c>
      <c r="G29" s="22">
        <v>163</v>
      </c>
      <c r="H29" s="23">
        <v>569</v>
      </c>
      <c r="I29" s="22">
        <v>22</v>
      </c>
      <c r="J29" s="22">
        <v>0</v>
      </c>
      <c r="K29" s="22">
        <v>2</v>
      </c>
      <c r="L29" s="22">
        <v>28</v>
      </c>
      <c r="M29" s="22">
        <v>39</v>
      </c>
      <c r="N29" s="22">
        <v>238</v>
      </c>
      <c r="O29" s="23">
        <v>329</v>
      </c>
      <c r="P29" s="72">
        <v>0</v>
      </c>
      <c r="Q29" s="22">
        <v>898</v>
      </c>
    </row>
    <row r="30" spans="1:17">
      <c r="A30" s="44" t="s">
        <v>54</v>
      </c>
      <c r="B30" s="45">
        <v>31</v>
      </c>
      <c r="C30" s="45">
        <v>100</v>
      </c>
      <c r="D30" s="45">
        <v>69</v>
      </c>
      <c r="E30" s="45">
        <v>83</v>
      </c>
      <c r="F30" s="45">
        <v>0</v>
      </c>
      <c r="G30" s="45">
        <v>73</v>
      </c>
      <c r="H30" s="46">
        <v>356</v>
      </c>
      <c r="I30" s="45">
        <v>26</v>
      </c>
      <c r="J30" s="45">
        <v>1</v>
      </c>
      <c r="K30" s="45">
        <v>25</v>
      </c>
      <c r="L30" s="45">
        <v>8</v>
      </c>
      <c r="M30" s="45">
        <v>5</v>
      </c>
      <c r="N30" s="45">
        <v>24</v>
      </c>
      <c r="O30" s="46">
        <v>89</v>
      </c>
      <c r="P30" s="76">
        <v>0</v>
      </c>
      <c r="Q30" s="45">
        <v>445</v>
      </c>
    </row>
    <row r="31" spans="1:17">
      <c r="A31" s="38" t="s">
        <v>55</v>
      </c>
      <c r="B31" s="22">
        <v>44</v>
      </c>
      <c r="C31" s="22">
        <v>106</v>
      </c>
      <c r="D31" s="22">
        <v>59</v>
      </c>
      <c r="E31" s="22">
        <v>65</v>
      </c>
      <c r="F31" s="22">
        <v>8</v>
      </c>
      <c r="G31" s="22">
        <v>44</v>
      </c>
      <c r="H31" s="23">
        <v>326</v>
      </c>
      <c r="I31" s="22">
        <v>0</v>
      </c>
      <c r="J31" s="22">
        <v>4</v>
      </c>
      <c r="K31" s="22">
        <v>27</v>
      </c>
      <c r="L31" s="22">
        <v>34</v>
      </c>
      <c r="M31" s="22">
        <v>8</v>
      </c>
      <c r="N31" s="22">
        <v>17</v>
      </c>
      <c r="O31" s="23">
        <v>90</v>
      </c>
      <c r="P31" s="72">
        <v>0</v>
      </c>
      <c r="Q31" s="22">
        <v>416</v>
      </c>
    </row>
    <row r="32" spans="1:17">
      <c r="A32" s="38" t="s">
        <v>56</v>
      </c>
      <c r="B32" s="22">
        <v>65</v>
      </c>
      <c r="C32" s="22">
        <v>122</v>
      </c>
      <c r="D32" s="22">
        <v>95</v>
      </c>
      <c r="E32" s="22">
        <v>183</v>
      </c>
      <c r="F32" s="22">
        <v>106</v>
      </c>
      <c r="G32" s="22">
        <v>106</v>
      </c>
      <c r="H32" s="23">
        <v>677</v>
      </c>
      <c r="I32" s="22">
        <v>34</v>
      </c>
      <c r="J32" s="22">
        <v>3</v>
      </c>
      <c r="K32" s="22">
        <v>59</v>
      </c>
      <c r="L32" s="22">
        <v>36</v>
      </c>
      <c r="M32" s="22">
        <v>14</v>
      </c>
      <c r="N32" s="22">
        <v>41</v>
      </c>
      <c r="O32" s="23">
        <v>187</v>
      </c>
      <c r="P32" s="72">
        <v>0</v>
      </c>
      <c r="Q32" s="22">
        <v>864</v>
      </c>
    </row>
    <row r="33" spans="1:17">
      <c r="A33" s="38" t="s">
        <v>57</v>
      </c>
      <c r="B33" s="22">
        <v>65</v>
      </c>
      <c r="C33" s="22">
        <v>64</v>
      </c>
      <c r="D33" s="22">
        <v>80</v>
      </c>
      <c r="E33" s="22">
        <v>136</v>
      </c>
      <c r="F33" s="22">
        <v>63</v>
      </c>
      <c r="G33" s="22">
        <v>111</v>
      </c>
      <c r="H33" s="23">
        <v>519</v>
      </c>
      <c r="I33" s="22">
        <v>82</v>
      </c>
      <c r="J33" s="22">
        <v>7</v>
      </c>
      <c r="K33" s="22">
        <v>144</v>
      </c>
      <c r="L33" s="22">
        <v>76</v>
      </c>
      <c r="M33" s="22">
        <v>53</v>
      </c>
      <c r="N33" s="22">
        <v>100</v>
      </c>
      <c r="O33" s="23">
        <v>462</v>
      </c>
      <c r="P33" s="72">
        <v>4</v>
      </c>
      <c r="Q33" s="22">
        <v>985</v>
      </c>
    </row>
    <row r="34" spans="1:17">
      <c r="A34" s="44" t="s">
        <v>58</v>
      </c>
      <c r="B34" s="45">
        <v>15</v>
      </c>
      <c r="C34" s="45">
        <v>35</v>
      </c>
      <c r="D34" s="45">
        <v>30</v>
      </c>
      <c r="E34" s="45">
        <v>42</v>
      </c>
      <c r="F34" s="45">
        <v>8</v>
      </c>
      <c r="G34" s="45">
        <v>34</v>
      </c>
      <c r="H34" s="46">
        <v>164</v>
      </c>
      <c r="I34" s="45">
        <v>0</v>
      </c>
      <c r="J34" s="45">
        <v>3</v>
      </c>
      <c r="K34" s="45">
        <v>4</v>
      </c>
      <c r="L34" s="45">
        <v>7</v>
      </c>
      <c r="M34" s="45">
        <v>3</v>
      </c>
      <c r="N34" s="45">
        <v>2</v>
      </c>
      <c r="O34" s="46">
        <v>19</v>
      </c>
      <c r="P34" s="76">
        <v>0</v>
      </c>
      <c r="Q34" s="45">
        <v>183</v>
      </c>
    </row>
    <row r="35" spans="1:17">
      <c r="A35" s="38" t="s">
        <v>59</v>
      </c>
      <c r="B35" s="22">
        <v>6</v>
      </c>
      <c r="C35" s="22">
        <v>68</v>
      </c>
      <c r="D35" s="22">
        <v>57</v>
      </c>
      <c r="E35" s="22">
        <v>52</v>
      </c>
      <c r="F35" s="22">
        <v>13</v>
      </c>
      <c r="G35" s="22">
        <v>49</v>
      </c>
      <c r="H35" s="23">
        <v>245</v>
      </c>
      <c r="I35" s="22">
        <v>75</v>
      </c>
      <c r="J35" s="22">
        <v>39</v>
      </c>
      <c r="K35" s="22">
        <v>109</v>
      </c>
      <c r="L35" s="22">
        <v>76</v>
      </c>
      <c r="M35" s="22">
        <v>29</v>
      </c>
      <c r="N35" s="22">
        <v>40</v>
      </c>
      <c r="O35" s="23">
        <v>368</v>
      </c>
      <c r="P35" s="72">
        <v>1</v>
      </c>
      <c r="Q35" s="22">
        <v>614</v>
      </c>
    </row>
    <row r="36" spans="1:17">
      <c r="A36" s="38" t="s">
        <v>60</v>
      </c>
      <c r="B36" s="22">
        <v>3</v>
      </c>
      <c r="C36" s="22">
        <v>10</v>
      </c>
      <c r="D36" s="22">
        <v>4</v>
      </c>
      <c r="E36" s="22">
        <v>3</v>
      </c>
      <c r="F36" s="22">
        <v>1</v>
      </c>
      <c r="G36" s="22">
        <v>11</v>
      </c>
      <c r="H36" s="23">
        <v>32</v>
      </c>
      <c r="I36" s="22">
        <v>71</v>
      </c>
      <c r="J36" s="22">
        <v>89</v>
      </c>
      <c r="K36" s="22">
        <v>8</v>
      </c>
      <c r="L36" s="22">
        <v>33</v>
      </c>
      <c r="M36" s="22">
        <v>3</v>
      </c>
      <c r="N36" s="22">
        <v>181</v>
      </c>
      <c r="O36" s="23">
        <v>385</v>
      </c>
      <c r="P36" s="72">
        <v>0</v>
      </c>
      <c r="Q36" s="22">
        <v>417</v>
      </c>
    </row>
    <row r="37" spans="1:17">
      <c r="A37" s="38" t="s">
        <v>61</v>
      </c>
      <c r="B37" s="22">
        <v>50</v>
      </c>
      <c r="C37" s="22">
        <v>103</v>
      </c>
      <c r="D37" s="22">
        <v>154</v>
      </c>
      <c r="E37" s="22">
        <v>189</v>
      </c>
      <c r="F37" s="22">
        <v>28</v>
      </c>
      <c r="G37" s="22">
        <v>118</v>
      </c>
      <c r="H37" s="23">
        <v>642</v>
      </c>
      <c r="I37" s="22">
        <v>54</v>
      </c>
      <c r="J37" s="22">
        <v>18</v>
      </c>
      <c r="K37" s="22">
        <v>171</v>
      </c>
      <c r="L37" s="22">
        <v>105</v>
      </c>
      <c r="M37" s="22">
        <v>39</v>
      </c>
      <c r="N37" s="22">
        <v>59</v>
      </c>
      <c r="O37" s="23">
        <v>446</v>
      </c>
      <c r="P37" s="72">
        <v>0</v>
      </c>
      <c r="Q37" s="22">
        <v>1088</v>
      </c>
    </row>
    <row r="38" spans="1:17">
      <c r="A38" s="44" t="s">
        <v>62</v>
      </c>
      <c r="B38" s="45">
        <v>41</v>
      </c>
      <c r="C38" s="45">
        <v>16</v>
      </c>
      <c r="D38" s="45">
        <v>10</v>
      </c>
      <c r="E38" s="45">
        <v>14</v>
      </c>
      <c r="F38" s="45">
        <v>7</v>
      </c>
      <c r="G38" s="45">
        <v>12</v>
      </c>
      <c r="H38" s="46">
        <v>100</v>
      </c>
      <c r="I38" s="45">
        <v>12</v>
      </c>
      <c r="J38" s="45">
        <v>2</v>
      </c>
      <c r="K38" s="45">
        <v>9</v>
      </c>
      <c r="L38" s="45">
        <v>10</v>
      </c>
      <c r="M38" s="45">
        <v>2</v>
      </c>
      <c r="N38" s="45">
        <v>8</v>
      </c>
      <c r="O38" s="46">
        <v>43</v>
      </c>
      <c r="P38" s="76">
        <v>361</v>
      </c>
      <c r="Q38" s="45">
        <v>504</v>
      </c>
    </row>
    <row r="39" spans="1:17">
      <c r="A39" s="38" t="s">
        <v>63</v>
      </c>
      <c r="B39" s="22">
        <v>46</v>
      </c>
      <c r="C39" s="22">
        <v>92</v>
      </c>
      <c r="D39" s="22">
        <v>76</v>
      </c>
      <c r="E39" s="22">
        <v>386</v>
      </c>
      <c r="F39" s="22">
        <v>19</v>
      </c>
      <c r="G39" s="22">
        <v>7</v>
      </c>
      <c r="H39" s="23">
        <v>626</v>
      </c>
      <c r="I39" s="22">
        <v>67</v>
      </c>
      <c r="J39" s="22">
        <v>19</v>
      </c>
      <c r="K39" s="22">
        <v>48</v>
      </c>
      <c r="L39" s="22">
        <v>5</v>
      </c>
      <c r="M39" s="22">
        <v>0</v>
      </c>
      <c r="N39" s="22">
        <v>114</v>
      </c>
      <c r="O39" s="23">
        <v>253</v>
      </c>
      <c r="P39" s="72">
        <v>5</v>
      </c>
      <c r="Q39" s="22">
        <v>884</v>
      </c>
    </row>
    <row r="40" spans="1:17">
      <c r="A40" s="38" t="s">
        <v>64</v>
      </c>
      <c r="B40" s="22">
        <v>46</v>
      </c>
      <c r="C40" s="22">
        <v>217</v>
      </c>
      <c r="D40" s="22">
        <v>133</v>
      </c>
      <c r="E40" s="22">
        <v>180</v>
      </c>
      <c r="F40" s="22">
        <v>24</v>
      </c>
      <c r="G40" s="22">
        <v>85</v>
      </c>
      <c r="H40" s="23">
        <v>685</v>
      </c>
      <c r="I40" s="22">
        <v>80</v>
      </c>
      <c r="J40" s="22">
        <v>74</v>
      </c>
      <c r="K40" s="22">
        <v>29</v>
      </c>
      <c r="L40" s="22">
        <v>59</v>
      </c>
      <c r="M40" s="22">
        <v>27</v>
      </c>
      <c r="N40" s="22">
        <v>37</v>
      </c>
      <c r="O40" s="23">
        <v>306</v>
      </c>
      <c r="P40" s="72">
        <v>1</v>
      </c>
      <c r="Q40" s="22">
        <v>992</v>
      </c>
    </row>
    <row r="41" spans="1:17">
      <c r="A41" s="38" t="s">
        <v>65</v>
      </c>
      <c r="B41" s="22">
        <v>35</v>
      </c>
      <c r="C41" s="22">
        <v>88</v>
      </c>
      <c r="D41" s="22">
        <v>45</v>
      </c>
      <c r="E41" s="22">
        <v>44</v>
      </c>
      <c r="F41" s="22">
        <v>1</v>
      </c>
      <c r="G41" s="22">
        <v>50</v>
      </c>
      <c r="H41" s="23">
        <v>263</v>
      </c>
      <c r="I41" s="22">
        <v>2</v>
      </c>
      <c r="J41" s="22">
        <v>0</v>
      </c>
      <c r="K41" s="22">
        <v>6</v>
      </c>
      <c r="L41" s="22">
        <v>3</v>
      </c>
      <c r="M41" s="22">
        <v>2</v>
      </c>
      <c r="N41" s="22">
        <v>1</v>
      </c>
      <c r="O41" s="23">
        <v>14</v>
      </c>
      <c r="P41" s="72">
        <v>0</v>
      </c>
      <c r="Q41" s="22">
        <v>277</v>
      </c>
    </row>
    <row r="42" spans="1:17">
      <c r="A42" s="44" t="s">
        <v>66</v>
      </c>
      <c r="B42" s="45">
        <v>19</v>
      </c>
      <c r="C42" s="45">
        <v>47</v>
      </c>
      <c r="D42" s="45">
        <v>41</v>
      </c>
      <c r="E42" s="45">
        <v>40</v>
      </c>
      <c r="F42" s="45">
        <v>8</v>
      </c>
      <c r="G42" s="45">
        <v>50</v>
      </c>
      <c r="H42" s="46">
        <v>205</v>
      </c>
      <c r="I42" s="45">
        <v>5</v>
      </c>
      <c r="J42" s="45">
        <v>1</v>
      </c>
      <c r="K42" s="45">
        <v>21</v>
      </c>
      <c r="L42" s="45">
        <v>12</v>
      </c>
      <c r="M42" s="45">
        <v>3</v>
      </c>
      <c r="N42" s="45">
        <v>9</v>
      </c>
      <c r="O42" s="46">
        <v>51</v>
      </c>
      <c r="P42" s="76">
        <v>0</v>
      </c>
      <c r="Q42" s="45">
        <v>256</v>
      </c>
    </row>
    <row r="43" spans="1:17">
      <c r="A43" s="38" t="s">
        <v>67</v>
      </c>
      <c r="B43" s="22">
        <v>27</v>
      </c>
      <c r="C43" s="22">
        <v>45</v>
      </c>
      <c r="D43" s="22">
        <v>13</v>
      </c>
      <c r="E43" s="22">
        <v>20</v>
      </c>
      <c r="F43" s="22">
        <v>9</v>
      </c>
      <c r="G43" s="22">
        <v>3</v>
      </c>
      <c r="H43" s="23">
        <v>117</v>
      </c>
      <c r="I43" s="22">
        <v>13</v>
      </c>
      <c r="J43" s="22">
        <v>18</v>
      </c>
      <c r="K43" s="22">
        <v>53</v>
      </c>
      <c r="L43" s="22">
        <v>87</v>
      </c>
      <c r="M43" s="22">
        <v>33</v>
      </c>
      <c r="N43" s="22">
        <v>40</v>
      </c>
      <c r="O43" s="23">
        <v>244</v>
      </c>
      <c r="P43" s="72">
        <v>12</v>
      </c>
      <c r="Q43" s="22">
        <v>373</v>
      </c>
    </row>
    <row r="44" spans="1:17">
      <c r="A44" s="38" t="s">
        <v>68</v>
      </c>
      <c r="B44" s="22">
        <v>15</v>
      </c>
      <c r="C44" s="22">
        <v>0</v>
      </c>
      <c r="D44" s="22">
        <v>28</v>
      </c>
      <c r="E44" s="22">
        <v>20</v>
      </c>
      <c r="F44" s="22">
        <v>9</v>
      </c>
      <c r="G44" s="22">
        <v>33</v>
      </c>
      <c r="H44" s="23">
        <v>105</v>
      </c>
      <c r="I44" s="22">
        <v>0</v>
      </c>
      <c r="J44" s="22">
        <v>0</v>
      </c>
      <c r="K44" s="22">
        <v>0</v>
      </c>
      <c r="L44" s="22">
        <v>4</v>
      </c>
      <c r="M44" s="22">
        <v>2</v>
      </c>
      <c r="N44" s="22">
        <v>17</v>
      </c>
      <c r="O44" s="23">
        <v>23</v>
      </c>
      <c r="P44" s="72">
        <v>1</v>
      </c>
      <c r="Q44" s="22">
        <v>129</v>
      </c>
    </row>
    <row r="45" spans="1:17">
      <c r="A45" s="38" t="s">
        <v>69</v>
      </c>
      <c r="B45" s="22">
        <v>13</v>
      </c>
      <c r="C45" s="22">
        <v>42</v>
      </c>
      <c r="D45" s="22">
        <v>14</v>
      </c>
      <c r="E45" s="22">
        <v>23</v>
      </c>
      <c r="F45" s="22">
        <v>3</v>
      </c>
      <c r="G45" s="22">
        <v>24</v>
      </c>
      <c r="H45" s="23">
        <v>119</v>
      </c>
      <c r="I45" s="22">
        <v>61</v>
      </c>
      <c r="J45" s="22">
        <v>65</v>
      </c>
      <c r="K45" s="22">
        <v>205</v>
      </c>
      <c r="L45" s="22">
        <v>134</v>
      </c>
      <c r="M45" s="22">
        <v>48</v>
      </c>
      <c r="N45" s="22">
        <v>92</v>
      </c>
      <c r="O45" s="23">
        <v>605</v>
      </c>
      <c r="P45" s="72">
        <v>0</v>
      </c>
      <c r="Q45" s="22">
        <v>724</v>
      </c>
    </row>
    <row r="46" spans="1:17">
      <c r="A46" s="44" t="s">
        <v>70</v>
      </c>
      <c r="B46" s="45">
        <v>93</v>
      </c>
      <c r="C46" s="45">
        <v>61</v>
      </c>
      <c r="D46" s="45">
        <v>38</v>
      </c>
      <c r="E46" s="45">
        <v>38</v>
      </c>
      <c r="F46" s="45">
        <v>18</v>
      </c>
      <c r="G46" s="45">
        <v>21</v>
      </c>
      <c r="H46" s="46">
        <v>269</v>
      </c>
      <c r="I46" s="45">
        <v>2</v>
      </c>
      <c r="J46" s="45">
        <v>1</v>
      </c>
      <c r="K46" s="45">
        <v>26</v>
      </c>
      <c r="L46" s="45">
        <v>28</v>
      </c>
      <c r="M46" s="45">
        <v>36</v>
      </c>
      <c r="N46" s="45">
        <v>16</v>
      </c>
      <c r="O46" s="46">
        <v>109</v>
      </c>
      <c r="P46" s="76">
        <v>35</v>
      </c>
      <c r="Q46" s="45">
        <v>413</v>
      </c>
    </row>
    <row r="47" spans="1:17">
      <c r="A47" s="38" t="s">
        <v>71</v>
      </c>
      <c r="B47" s="22">
        <v>90</v>
      </c>
      <c r="C47" s="22">
        <v>310</v>
      </c>
      <c r="D47" s="22">
        <v>34</v>
      </c>
      <c r="E47" s="22">
        <v>47</v>
      </c>
      <c r="F47" s="22">
        <v>44</v>
      </c>
      <c r="G47" s="22">
        <v>147</v>
      </c>
      <c r="H47" s="23">
        <v>672</v>
      </c>
      <c r="I47" s="22">
        <v>13</v>
      </c>
      <c r="J47" s="22">
        <v>40</v>
      </c>
      <c r="K47" s="22">
        <v>231</v>
      </c>
      <c r="L47" s="22">
        <v>128</v>
      </c>
      <c r="M47" s="22">
        <v>54</v>
      </c>
      <c r="N47" s="22">
        <v>192</v>
      </c>
      <c r="O47" s="23">
        <v>658</v>
      </c>
      <c r="P47" s="72">
        <v>3</v>
      </c>
      <c r="Q47" s="22">
        <v>1333</v>
      </c>
    </row>
    <row r="48" spans="1:17">
      <c r="A48" s="38" t="s">
        <v>72</v>
      </c>
      <c r="B48" s="22">
        <v>73</v>
      </c>
      <c r="C48" s="22">
        <v>215</v>
      </c>
      <c r="D48" s="22">
        <v>127</v>
      </c>
      <c r="E48" s="22">
        <v>283</v>
      </c>
      <c r="F48" s="22">
        <v>218</v>
      </c>
      <c r="G48" s="22">
        <v>310</v>
      </c>
      <c r="H48" s="23">
        <v>1226</v>
      </c>
      <c r="I48" s="22">
        <v>66</v>
      </c>
      <c r="J48" s="22">
        <v>35</v>
      </c>
      <c r="K48" s="22">
        <v>59</v>
      </c>
      <c r="L48" s="22">
        <v>56</v>
      </c>
      <c r="M48" s="22">
        <v>34</v>
      </c>
      <c r="N48" s="22">
        <v>192</v>
      </c>
      <c r="O48" s="23">
        <v>442</v>
      </c>
      <c r="P48" s="72">
        <v>7</v>
      </c>
      <c r="Q48" s="22">
        <v>1675</v>
      </c>
    </row>
    <row r="49" spans="1:17">
      <c r="A49" s="38" t="s">
        <v>73</v>
      </c>
      <c r="B49" s="22">
        <v>5</v>
      </c>
      <c r="C49" s="22">
        <v>34</v>
      </c>
      <c r="D49" s="22">
        <v>15</v>
      </c>
      <c r="E49" s="22">
        <v>13</v>
      </c>
      <c r="F49" s="22">
        <v>0</v>
      </c>
      <c r="G49" s="22">
        <v>36</v>
      </c>
      <c r="H49" s="23">
        <v>103</v>
      </c>
      <c r="I49" s="22">
        <v>0</v>
      </c>
      <c r="J49" s="22">
        <v>0</v>
      </c>
      <c r="K49" s="22">
        <v>3</v>
      </c>
      <c r="L49" s="22">
        <v>2</v>
      </c>
      <c r="M49" s="22">
        <v>1</v>
      </c>
      <c r="N49" s="22">
        <v>2</v>
      </c>
      <c r="O49" s="23">
        <v>8</v>
      </c>
      <c r="P49" s="72">
        <v>0</v>
      </c>
      <c r="Q49" s="22">
        <v>111</v>
      </c>
    </row>
    <row r="50" spans="1:17">
      <c r="A50" s="44" t="s">
        <v>74</v>
      </c>
      <c r="B50" s="45">
        <v>70</v>
      </c>
      <c r="C50" s="45">
        <v>107</v>
      </c>
      <c r="D50" s="45">
        <v>98</v>
      </c>
      <c r="E50" s="45">
        <v>252</v>
      </c>
      <c r="F50" s="45">
        <v>105</v>
      </c>
      <c r="G50" s="45">
        <v>179</v>
      </c>
      <c r="H50" s="46">
        <v>811</v>
      </c>
      <c r="I50" s="45">
        <v>66</v>
      </c>
      <c r="J50" s="45">
        <v>58</v>
      </c>
      <c r="K50" s="45">
        <v>67</v>
      </c>
      <c r="L50" s="45">
        <v>121</v>
      </c>
      <c r="M50" s="45">
        <v>67</v>
      </c>
      <c r="N50" s="45">
        <v>62</v>
      </c>
      <c r="O50" s="46">
        <v>441</v>
      </c>
      <c r="P50" s="76">
        <v>5</v>
      </c>
      <c r="Q50" s="45">
        <v>1257</v>
      </c>
    </row>
    <row r="51" spans="1:17">
      <c r="A51" s="38" t="s">
        <v>75</v>
      </c>
      <c r="B51" s="22">
        <v>102</v>
      </c>
      <c r="C51" s="22">
        <v>119</v>
      </c>
      <c r="D51" s="22">
        <v>74</v>
      </c>
      <c r="E51" s="22">
        <v>163</v>
      </c>
      <c r="F51" s="22">
        <v>3</v>
      </c>
      <c r="G51" s="22">
        <v>68</v>
      </c>
      <c r="H51" s="23">
        <v>529</v>
      </c>
      <c r="I51" s="22">
        <v>47</v>
      </c>
      <c r="J51" s="22">
        <v>20</v>
      </c>
      <c r="K51" s="22">
        <v>61</v>
      </c>
      <c r="L51" s="22">
        <v>49</v>
      </c>
      <c r="M51" s="22">
        <v>12</v>
      </c>
      <c r="N51" s="22">
        <v>28</v>
      </c>
      <c r="O51" s="23">
        <v>217</v>
      </c>
      <c r="P51" s="72">
        <v>8</v>
      </c>
      <c r="Q51" s="22">
        <v>754</v>
      </c>
    </row>
    <row r="52" spans="1:17">
      <c r="A52" s="38" t="s">
        <v>76</v>
      </c>
      <c r="B52" s="22">
        <v>34</v>
      </c>
      <c r="C52" s="22">
        <v>106</v>
      </c>
      <c r="D52" s="22">
        <v>49</v>
      </c>
      <c r="E52" s="22">
        <v>83</v>
      </c>
      <c r="F52" s="22">
        <v>25</v>
      </c>
      <c r="G52" s="22">
        <v>45</v>
      </c>
      <c r="H52" s="23">
        <v>342</v>
      </c>
      <c r="I52" s="22">
        <v>4</v>
      </c>
      <c r="J52" s="22">
        <v>0</v>
      </c>
      <c r="K52" s="22">
        <v>47</v>
      </c>
      <c r="L52" s="22">
        <v>32</v>
      </c>
      <c r="M52" s="22">
        <v>17</v>
      </c>
      <c r="N52" s="22">
        <v>13</v>
      </c>
      <c r="O52" s="23">
        <v>113</v>
      </c>
      <c r="P52" s="72">
        <v>0</v>
      </c>
      <c r="Q52" s="22">
        <v>455</v>
      </c>
    </row>
    <row r="53" spans="1:17">
      <c r="A53" s="38" t="s">
        <v>77</v>
      </c>
      <c r="B53" s="22">
        <v>76</v>
      </c>
      <c r="C53" s="22">
        <v>97</v>
      </c>
      <c r="D53" s="22">
        <v>178</v>
      </c>
      <c r="E53" s="22">
        <v>158</v>
      </c>
      <c r="F53" s="22">
        <v>73</v>
      </c>
      <c r="G53" s="22">
        <v>183</v>
      </c>
      <c r="H53" s="23">
        <v>765</v>
      </c>
      <c r="I53" s="22">
        <v>85</v>
      </c>
      <c r="J53" s="22">
        <v>51</v>
      </c>
      <c r="K53" s="22">
        <v>229</v>
      </c>
      <c r="L53" s="22">
        <v>153</v>
      </c>
      <c r="M53" s="22">
        <v>86</v>
      </c>
      <c r="N53" s="22">
        <v>122</v>
      </c>
      <c r="O53" s="23">
        <v>726</v>
      </c>
      <c r="P53" s="72">
        <v>0</v>
      </c>
      <c r="Q53" s="22">
        <v>1491</v>
      </c>
    </row>
    <row r="54" spans="1:17">
      <c r="A54" s="44" t="s">
        <v>78</v>
      </c>
      <c r="B54" s="45">
        <v>1</v>
      </c>
      <c r="C54" s="45">
        <v>0</v>
      </c>
      <c r="D54" s="45">
        <v>0</v>
      </c>
      <c r="E54" s="45">
        <v>1</v>
      </c>
      <c r="F54" s="45">
        <v>0</v>
      </c>
      <c r="G54" s="45">
        <v>4</v>
      </c>
      <c r="H54" s="46">
        <v>6</v>
      </c>
      <c r="I54" s="45">
        <v>4</v>
      </c>
      <c r="J54" s="45">
        <v>2</v>
      </c>
      <c r="K54" s="45">
        <v>5</v>
      </c>
      <c r="L54" s="45">
        <v>6</v>
      </c>
      <c r="M54" s="45">
        <v>1</v>
      </c>
      <c r="N54" s="45">
        <v>1</v>
      </c>
      <c r="O54" s="46">
        <v>19</v>
      </c>
      <c r="P54" s="76">
        <v>44</v>
      </c>
      <c r="Q54" s="45">
        <v>69</v>
      </c>
    </row>
    <row r="55" spans="1:17">
      <c r="A55" s="38" t="s">
        <v>79</v>
      </c>
      <c r="B55" s="22">
        <v>119</v>
      </c>
      <c r="C55" s="22">
        <v>188</v>
      </c>
      <c r="D55" s="22">
        <v>215</v>
      </c>
      <c r="E55" s="22">
        <v>328</v>
      </c>
      <c r="F55" s="22">
        <v>44</v>
      </c>
      <c r="G55" s="22">
        <v>0</v>
      </c>
      <c r="H55" s="23">
        <v>894</v>
      </c>
      <c r="I55" s="22">
        <v>13</v>
      </c>
      <c r="J55" s="22">
        <v>4</v>
      </c>
      <c r="K55" s="22">
        <v>47</v>
      </c>
      <c r="L55" s="22">
        <v>22</v>
      </c>
      <c r="M55" s="22">
        <v>23</v>
      </c>
      <c r="N55" s="22">
        <v>0</v>
      </c>
      <c r="O55" s="23">
        <v>109</v>
      </c>
      <c r="P55" s="72">
        <v>63</v>
      </c>
      <c r="Q55" s="22">
        <v>1066</v>
      </c>
    </row>
    <row r="56" spans="1:17">
      <c r="A56" s="38" t="s">
        <v>80</v>
      </c>
      <c r="B56" s="22">
        <v>22</v>
      </c>
      <c r="C56" s="22">
        <v>28</v>
      </c>
      <c r="D56" s="22">
        <v>22</v>
      </c>
      <c r="E56" s="22">
        <v>32</v>
      </c>
      <c r="F56" s="22">
        <v>6</v>
      </c>
      <c r="G56" s="22">
        <v>17</v>
      </c>
      <c r="H56" s="23">
        <v>127</v>
      </c>
      <c r="I56" s="22">
        <v>1</v>
      </c>
      <c r="J56" s="22">
        <v>1</v>
      </c>
      <c r="K56" s="22">
        <v>2</v>
      </c>
      <c r="L56" s="22">
        <v>10</v>
      </c>
      <c r="M56" s="22">
        <v>3</v>
      </c>
      <c r="N56" s="22">
        <v>2</v>
      </c>
      <c r="O56" s="23">
        <v>19</v>
      </c>
      <c r="P56" s="72">
        <v>0</v>
      </c>
      <c r="Q56" s="22">
        <v>146</v>
      </c>
    </row>
    <row r="57" spans="1:17">
      <c r="A57" s="38" t="s">
        <v>81</v>
      </c>
      <c r="B57" s="22">
        <v>97</v>
      </c>
      <c r="C57" s="22">
        <v>101</v>
      </c>
      <c r="D57" s="22">
        <v>163</v>
      </c>
      <c r="E57" s="22">
        <v>150</v>
      </c>
      <c r="F57" s="22">
        <v>89</v>
      </c>
      <c r="G57" s="22">
        <v>117</v>
      </c>
      <c r="H57" s="23">
        <v>717</v>
      </c>
      <c r="I57" s="22">
        <v>76</v>
      </c>
      <c r="J57" s="22">
        <v>18</v>
      </c>
      <c r="K57" s="22">
        <v>166</v>
      </c>
      <c r="L57" s="22">
        <v>128</v>
      </c>
      <c r="M57" s="22">
        <v>40</v>
      </c>
      <c r="N57" s="22">
        <v>65</v>
      </c>
      <c r="O57" s="23">
        <v>493</v>
      </c>
      <c r="P57" s="72">
        <v>0</v>
      </c>
      <c r="Q57" s="22">
        <v>1210</v>
      </c>
    </row>
    <row r="58" spans="1:17">
      <c r="A58" s="44" t="s">
        <v>82</v>
      </c>
      <c r="B58" s="45">
        <v>169</v>
      </c>
      <c r="C58" s="45">
        <v>377</v>
      </c>
      <c r="D58" s="45">
        <v>372</v>
      </c>
      <c r="E58" s="45">
        <v>542</v>
      </c>
      <c r="F58" s="45">
        <v>109</v>
      </c>
      <c r="G58" s="45">
        <v>301</v>
      </c>
      <c r="H58" s="46">
        <v>1870</v>
      </c>
      <c r="I58" s="45">
        <v>332</v>
      </c>
      <c r="J58" s="45">
        <v>226</v>
      </c>
      <c r="K58" s="45">
        <v>305</v>
      </c>
      <c r="L58" s="45">
        <v>99</v>
      </c>
      <c r="M58" s="45">
        <v>18</v>
      </c>
      <c r="N58" s="45">
        <v>511</v>
      </c>
      <c r="O58" s="46">
        <v>1491</v>
      </c>
      <c r="P58" s="76">
        <v>2</v>
      </c>
      <c r="Q58" s="45">
        <v>3363</v>
      </c>
    </row>
    <row r="59" spans="1:17">
      <c r="A59" s="38" t="s">
        <v>83</v>
      </c>
      <c r="B59" s="22">
        <v>58</v>
      </c>
      <c r="C59" s="22">
        <v>7</v>
      </c>
      <c r="D59" s="22">
        <v>85</v>
      </c>
      <c r="E59" s="22">
        <v>0</v>
      </c>
      <c r="F59" s="22">
        <v>0</v>
      </c>
      <c r="G59" s="22">
        <v>39</v>
      </c>
      <c r="H59" s="23">
        <v>189</v>
      </c>
      <c r="I59" s="22">
        <v>19</v>
      </c>
      <c r="J59" s="22">
        <v>0</v>
      </c>
      <c r="K59" s="22">
        <v>17</v>
      </c>
      <c r="L59" s="22">
        <v>0</v>
      </c>
      <c r="M59" s="22">
        <v>0</v>
      </c>
      <c r="N59" s="22">
        <v>74</v>
      </c>
      <c r="O59" s="23">
        <v>110</v>
      </c>
      <c r="P59" s="72">
        <v>0</v>
      </c>
      <c r="Q59" s="22">
        <v>299</v>
      </c>
    </row>
    <row r="60" spans="1:17">
      <c r="A60" s="38" t="s">
        <v>84</v>
      </c>
      <c r="B60" s="22">
        <v>6</v>
      </c>
      <c r="C60" s="22">
        <v>7</v>
      </c>
      <c r="D60" s="22">
        <v>14</v>
      </c>
      <c r="E60" s="22">
        <v>9</v>
      </c>
      <c r="F60" s="22">
        <v>5</v>
      </c>
      <c r="G60" s="22">
        <v>21</v>
      </c>
      <c r="H60" s="23">
        <v>62</v>
      </c>
      <c r="I60" s="22">
        <v>1</v>
      </c>
      <c r="J60" s="22">
        <v>1</v>
      </c>
      <c r="K60" s="22">
        <v>0</v>
      </c>
      <c r="L60" s="22">
        <v>0</v>
      </c>
      <c r="M60" s="22">
        <v>0</v>
      </c>
      <c r="N60" s="22">
        <v>1</v>
      </c>
      <c r="O60" s="23">
        <v>3</v>
      </c>
      <c r="P60" s="72">
        <v>1</v>
      </c>
      <c r="Q60" s="22">
        <v>66</v>
      </c>
    </row>
    <row r="61" spans="1:17">
      <c r="A61" s="38" t="s">
        <v>85</v>
      </c>
      <c r="B61" s="22">
        <v>54</v>
      </c>
      <c r="C61" s="22">
        <v>102</v>
      </c>
      <c r="D61" s="22">
        <v>144</v>
      </c>
      <c r="E61" s="22">
        <v>172</v>
      </c>
      <c r="F61" s="22">
        <v>18</v>
      </c>
      <c r="G61" s="22">
        <v>117</v>
      </c>
      <c r="H61" s="23">
        <v>607</v>
      </c>
      <c r="I61" s="22">
        <v>77</v>
      </c>
      <c r="J61" s="22">
        <v>34</v>
      </c>
      <c r="K61" s="22">
        <v>103</v>
      </c>
      <c r="L61" s="22">
        <v>113</v>
      </c>
      <c r="M61" s="22">
        <v>36</v>
      </c>
      <c r="N61" s="22">
        <v>54</v>
      </c>
      <c r="O61" s="23">
        <v>417</v>
      </c>
      <c r="P61" s="72">
        <v>3</v>
      </c>
      <c r="Q61" s="22">
        <v>1027</v>
      </c>
    </row>
    <row r="62" spans="1:17">
      <c r="A62" s="44" t="s">
        <v>86</v>
      </c>
      <c r="B62" s="45">
        <v>26</v>
      </c>
      <c r="C62" s="45">
        <v>118</v>
      </c>
      <c r="D62" s="45">
        <v>44</v>
      </c>
      <c r="E62" s="45">
        <v>90</v>
      </c>
      <c r="F62" s="45">
        <v>34</v>
      </c>
      <c r="G62" s="45">
        <v>28</v>
      </c>
      <c r="H62" s="46">
        <v>340</v>
      </c>
      <c r="I62" s="45">
        <v>24</v>
      </c>
      <c r="J62" s="45">
        <v>7</v>
      </c>
      <c r="K62" s="45">
        <v>58</v>
      </c>
      <c r="L62" s="45">
        <v>42</v>
      </c>
      <c r="M62" s="45">
        <v>14</v>
      </c>
      <c r="N62" s="45">
        <v>74</v>
      </c>
      <c r="O62" s="46">
        <v>219</v>
      </c>
      <c r="P62" s="76">
        <v>9</v>
      </c>
      <c r="Q62" s="45">
        <v>568</v>
      </c>
    </row>
    <row r="63" spans="1:17">
      <c r="A63" s="38" t="s">
        <v>87</v>
      </c>
      <c r="B63" s="22">
        <v>48</v>
      </c>
      <c r="C63" s="22">
        <v>88</v>
      </c>
      <c r="D63" s="22">
        <v>70</v>
      </c>
      <c r="E63" s="22">
        <v>91</v>
      </c>
      <c r="F63" s="22">
        <v>8</v>
      </c>
      <c r="G63" s="22">
        <v>57</v>
      </c>
      <c r="H63" s="23">
        <v>362</v>
      </c>
      <c r="I63" s="22">
        <v>20</v>
      </c>
      <c r="J63" s="22">
        <v>5</v>
      </c>
      <c r="K63" s="22">
        <v>11</v>
      </c>
      <c r="L63" s="22">
        <v>20</v>
      </c>
      <c r="M63" s="22">
        <v>6</v>
      </c>
      <c r="N63" s="22">
        <v>7</v>
      </c>
      <c r="O63" s="23">
        <v>69</v>
      </c>
      <c r="P63" s="72">
        <v>0</v>
      </c>
      <c r="Q63" s="22">
        <v>431</v>
      </c>
    </row>
    <row r="64" spans="1:17">
      <c r="A64" s="38" t="s">
        <v>88</v>
      </c>
      <c r="B64" s="22">
        <v>17</v>
      </c>
      <c r="C64" s="22">
        <v>107</v>
      </c>
      <c r="D64" s="22">
        <v>97</v>
      </c>
      <c r="E64" s="22">
        <v>130</v>
      </c>
      <c r="F64" s="22">
        <v>39</v>
      </c>
      <c r="G64" s="22">
        <v>112</v>
      </c>
      <c r="H64" s="23">
        <v>502</v>
      </c>
      <c r="I64" s="22">
        <v>30</v>
      </c>
      <c r="J64" s="22">
        <v>20</v>
      </c>
      <c r="K64" s="22">
        <v>90</v>
      </c>
      <c r="L64" s="22">
        <v>63</v>
      </c>
      <c r="M64" s="22">
        <v>32</v>
      </c>
      <c r="N64" s="22">
        <v>19</v>
      </c>
      <c r="O64" s="23">
        <v>254</v>
      </c>
      <c r="P64" s="72">
        <v>0</v>
      </c>
      <c r="Q64" s="22">
        <v>756</v>
      </c>
    </row>
    <row r="65" spans="1:17" ht="15" thickBot="1">
      <c r="A65" s="38" t="s">
        <v>89</v>
      </c>
      <c r="B65" s="22">
        <v>34</v>
      </c>
      <c r="C65" s="22">
        <v>33</v>
      </c>
      <c r="D65" s="22">
        <v>13</v>
      </c>
      <c r="E65" s="22">
        <v>21</v>
      </c>
      <c r="F65" s="22">
        <v>9</v>
      </c>
      <c r="G65" s="22">
        <v>10</v>
      </c>
      <c r="H65" s="23">
        <v>120</v>
      </c>
      <c r="I65" s="22">
        <v>8</v>
      </c>
      <c r="J65" s="22">
        <v>0</v>
      </c>
      <c r="K65" s="22">
        <v>8</v>
      </c>
      <c r="L65" s="22">
        <v>3</v>
      </c>
      <c r="M65" s="22">
        <v>1</v>
      </c>
      <c r="N65" s="22">
        <v>6</v>
      </c>
      <c r="O65" s="23">
        <v>26</v>
      </c>
      <c r="P65" s="72">
        <v>4</v>
      </c>
      <c r="Q65" s="22">
        <v>150</v>
      </c>
    </row>
    <row r="66" spans="1:17" ht="15" thickTop="1">
      <c r="A66" s="60" t="s">
        <v>90</v>
      </c>
      <c r="B66" s="47">
        <v>2658</v>
      </c>
      <c r="C66" s="47">
        <v>4674</v>
      </c>
      <c r="D66" s="47">
        <v>4084</v>
      </c>
      <c r="E66" s="47">
        <v>5568</v>
      </c>
      <c r="F66" s="47">
        <v>1459</v>
      </c>
      <c r="G66" s="47">
        <v>4264</v>
      </c>
      <c r="H66" s="48">
        <v>22707</v>
      </c>
      <c r="I66" s="47">
        <v>2608</v>
      </c>
      <c r="J66" s="47">
        <v>1477</v>
      </c>
      <c r="K66" s="47">
        <v>4900</v>
      </c>
      <c r="L66" s="47">
        <v>3499</v>
      </c>
      <c r="M66" s="47">
        <v>1437</v>
      </c>
      <c r="N66" s="47">
        <v>3546</v>
      </c>
      <c r="O66" s="48">
        <v>17467</v>
      </c>
      <c r="P66" s="77">
        <v>885</v>
      </c>
      <c r="Q66" s="47">
        <v>41059</v>
      </c>
    </row>
    <row r="67" spans="1:17">
      <c r="A67" s="44" t="s">
        <v>91</v>
      </c>
      <c r="B67" s="45">
        <v>40</v>
      </c>
      <c r="C67" s="45">
        <v>42</v>
      </c>
      <c r="D67" s="45">
        <v>68</v>
      </c>
      <c r="E67" s="45">
        <v>23</v>
      </c>
      <c r="F67" s="45">
        <v>18</v>
      </c>
      <c r="G67" s="45">
        <v>27</v>
      </c>
      <c r="H67" s="46">
        <v>218</v>
      </c>
      <c r="I67" s="45">
        <v>38</v>
      </c>
      <c r="J67" s="45">
        <v>10</v>
      </c>
      <c r="K67" s="45">
        <v>63</v>
      </c>
      <c r="L67" s="45">
        <v>53</v>
      </c>
      <c r="M67" s="45">
        <v>31</v>
      </c>
      <c r="N67" s="45">
        <v>39</v>
      </c>
      <c r="O67" s="46">
        <v>234</v>
      </c>
      <c r="P67" s="76">
        <v>0</v>
      </c>
      <c r="Q67" s="45">
        <v>452</v>
      </c>
    </row>
    <row r="68" spans="1:17">
      <c r="A68" s="61" t="s">
        <v>92</v>
      </c>
      <c r="B68" s="45">
        <v>2698</v>
      </c>
      <c r="C68" s="45">
        <v>4716</v>
      </c>
      <c r="D68" s="45">
        <v>4152</v>
      </c>
      <c r="E68" s="45">
        <v>5591</v>
      </c>
      <c r="F68" s="45">
        <v>1477</v>
      </c>
      <c r="G68" s="45">
        <v>4291</v>
      </c>
      <c r="H68" s="46">
        <v>22925</v>
      </c>
      <c r="I68" s="45">
        <v>2646</v>
      </c>
      <c r="J68" s="45">
        <v>1487</v>
      </c>
      <c r="K68" s="45">
        <v>4963</v>
      </c>
      <c r="L68" s="45">
        <v>3552</v>
      </c>
      <c r="M68" s="45">
        <v>1468</v>
      </c>
      <c r="N68" s="45">
        <v>3585</v>
      </c>
      <c r="O68" s="46">
        <v>17701</v>
      </c>
      <c r="P68" s="76">
        <v>885</v>
      </c>
      <c r="Q68" s="45">
        <v>41511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22D-A4DB-469D-BB09-477EF1537EEC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44" t="s">
        <v>159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30" customHeight="1">
      <c r="A8" s="146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50.1" customHeight="1">
      <c r="S9" s="145"/>
    </row>
    <row r="10" spans="1:19" ht="15.75" customHeight="1">
      <c r="A10" s="147" t="s">
        <v>158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R10" s="149"/>
      <c r="S10" s="150" t="s">
        <v>126</v>
      </c>
    </row>
    <row r="11" spans="1:19" ht="24.95" customHeight="1">
      <c r="A11" s="151"/>
      <c r="B11" s="152" t="s">
        <v>3</v>
      </c>
      <c r="C11" s="152"/>
      <c r="D11" s="152"/>
      <c r="E11" s="152"/>
      <c r="F11" s="152"/>
      <c r="G11" s="152"/>
      <c r="H11" s="152"/>
      <c r="I11" s="153"/>
      <c r="J11" s="152" t="s">
        <v>4</v>
      </c>
      <c r="K11" s="152"/>
      <c r="L11" s="152"/>
      <c r="M11" s="152"/>
      <c r="N11" s="152"/>
      <c r="O11" s="152"/>
      <c r="P11" s="152"/>
      <c r="Q11" s="153"/>
      <c r="R11" s="154" t="s">
        <v>6</v>
      </c>
      <c r="S11" s="155"/>
    </row>
    <row r="12" spans="1:19" ht="24.95" customHeight="1">
      <c r="A12" s="156"/>
      <c r="B12" s="157"/>
      <c r="C12" s="157" t="s">
        <v>5</v>
      </c>
      <c r="D12" s="157" t="s">
        <v>5</v>
      </c>
      <c r="E12" s="157"/>
      <c r="F12" s="157"/>
      <c r="G12" s="157"/>
      <c r="H12" s="157"/>
      <c r="I12" s="158"/>
      <c r="J12" s="157"/>
      <c r="K12" s="157" t="s">
        <v>5</v>
      </c>
      <c r="L12" s="157" t="s">
        <v>5</v>
      </c>
      <c r="M12" s="157"/>
      <c r="N12" s="157"/>
      <c r="O12" s="157"/>
      <c r="P12" s="157"/>
      <c r="Q12" s="158"/>
      <c r="R12" s="158"/>
      <c r="S12" s="157"/>
    </row>
    <row r="13" spans="1:19" ht="24.95" customHeight="1">
      <c r="A13" s="159" t="s">
        <v>37</v>
      </c>
      <c r="B13" s="157" t="s">
        <v>8</v>
      </c>
      <c r="C13" s="157" t="s">
        <v>38</v>
      </c>
      <c r="D13" s="157" t="s">
        <v>9</v>
      </c>
      <c r="E13" s="157" t="s">
        <v>10</v>
      </c>
      <c r="F13" s="157" t="s">
        <v>11</v>
      </c>
      <c r="G13" s="157" t="s">
        <v>10</v>
      </c>
      <c r="H13" s="157" t="s">
        <v>12</v>
      </c>
      <c r="I13" s="158" t="s">
        <v>13</v>
      </c>
      <c r="J13" s="157" t="s">
        <v>8</v>
      </c>
      <c r="K13" s="157" t="s">
        <v>38</v>
      </c>
      <c r="L13" s="157" t="s">
        <v>9</v>
      </c>
      <c r="M13" s="157" t="s">
        <v>10</v>
      </c>
      <c r="N13" s="157" t="s">
        <v>11</v>
      </c>
      <c r="O13" s="157" t="s">
        <v>10</v>
      </c>
      <c r="P13" s="157" t="s">
        <v>12</v>
      </c>
      <c r="Q13" s="158" t="s">
        <v>13</v>
      </c>
      <c r="R13" s="158" t="s">
        <v>110</v>
      </c>
      <c r="S13" s="157" t="s">
        <v>13</v>
      </c>
    </row>
    <row r="14" spans="1:19" ht="24.95" customHeight="1">
      <c r="A14" s="160"/>
      <c r="B14" s="161"/>
      <c r="C14" s="161" t="s">
        <v>17</v>
      </c>
      <c r="D14" s="161" t="s">
        <v>16</v>
      </c>
      <c r="E14" s="161" t="s">
        <v>16</v>
      </c>
      <c r="F14" s="161" t="s">
        <v>15</v>
      </c>
      <c r="G14" s="161" t="s">
        <v>15</v>
      </c>
      <c r="H14" s="161"/>
      <c r="I14" s="162"/>
      <c r="J14" s="161"/>
      <c r="K14" s="161" t="s">
        <v>17</v>
      </c>
      <c r="L14" s="161" t="s">
        <v>16</v>
      </c>
      <c r="M14" s="161" t="s">
        <v>16</v>
      </c>
      <c r="N14" s="161" t="s">
        <v>15</v>
      </c>
      <c r="O14" s="161" t="s">
        <v>15</v>
      </c>
      <c r="P14" s="161"/>
      <c r="Q14" s="162"/>
      <c r="R14" s="162"/>
      <c r="S14" s="161"/>
    </row>
    <row r="15" spans="1:19" ht="15" customHeight="1">
      <c r="A15" s="156" t="s">
        <v>39</v>
      </c>
      <c r="B15" s="163">
        <v>72</v>
      </c>
      <c r="C15" s="163">
        <v>0</v>
      </c>
      <c r="D15" s="163">
        <v>126</v>
      </c>
      <c r="E15" s="163">
        <v>145</v>
      </c>
      <c r="F15" s="163">
        <v>129</v>
      </c>
      <c r="G15" s="163">
        <v>29</v>
      </c>
      <c r="H15" s="163">
        <v>71</v>
      </c>
      <c r="I15" s="164">
        <v>572</v>
      </c>
      <c r="J15" s="163">
        <v>46</v>
      </c>
      <c r="K15" s="163">
        <v>4</v>
      </c>
      <c r="L15" s="163">
        <v>164</v>
      </c>
      <c r="M15" s="163">
        <v>86</v>
      </c>
      <c r="N15" s="163">
        <v>43</v>
      </c>
      <c r="O15" s="163">
        <v>0</v>
      </c>
      <c r="P15" s="163">
        <v>47</v>
      </c>
      <c r="Q15" s="164">
        <v>390</v>
      </c>
      <c r="R15" s="164">
        <v>0</v>
      </c>
      <c r="S15" s="163">
        <v>962</v>
      </c>
    </row>
    <row r="16" spans="1:19" ht="15" customHeight="1">
      <c r="A16" s="156" t="s">
        <v>40</v>
      </c>
      <c r="B16" s="163">
        <v>17</v>
      </c>
      <c r="C16" s="163">
        <v>0</v>
      </c>
      <c r="D16" s="163">
        <v>6</v>
      </c>
      <c r="E16" s="163">
        <v>4</v>
      </c>
      <c r="F16" s="163">
        <v>6</v>
      </c>
      <c r="G16" s="163">
        <v>2</v>
      </c>
      <c r="H16" s="163">
        <v>2</v>
      </c>
      <c r="I16" s="164">
        <v>37</v>
      </c>
      <c r="J16" s="163">
        <v>4</v>
      </c>
      <c r="K16" s="163">
        <v>0</v>
      </c>
      <c r="L16" s="163">
        <v>17</v>
      </c>
      <c r="M16" s="163">
        <v>5</v>
      </c>
      <c r="N16" s="163">
        <v>2</v>
      </c>
      <c r="O16" s="163">
        <v>1</v>
      </c>
      <c r="P16" s="163">
        <v>4</v>
      </c>
      <c r="Q16" s="164">
        <v>33</v>
      </c>
      <c r="R16" s="164">
        <v>0</v>
      </c>
      <c r="S16" s="163">
        <v>70</v>
      </c>
    </row>
    <row r="17" spans="1:19" ht="15" customHeight="1">
      <c r="A17" s="156" t="s">
        <v>41</v>
      </c>
      <c r="B17" s="163">
        <v>49</v>
      </c>
      <c r="C17" s="163">
        <v>2</v>
      </c>
      <c r="D17" s="163">
        <v>129</v>
      </c>
      <c r="E17" s="163">
        <v>68</v>
      </c>
      <c r="F17" s="163">
        <v>78</v>
      </c>
      <c r="G17" s="163">
        <v>25</v>
      </c>
      <c r="H17" s="163">
        <v>12</v>
      </c>
      <c r="I17" s="164">
        <v>363</v>
      </c>
      <c r="J17" s="163">
        <v>26</v>
      </c>
      <c r="K17" s="163">
        <v>47</v>
      </c>
      <c r="L17" s="163">
        <v>263</v>
      </c>
      <c r="M17" s="163">
        <v>358</v>
      </c>
      <c r="N17" s="163">
        <v>80</v>
      </c>
      <c r="O17" s="163">
        <v>25</v>
      </c>
      <c r="P17" s="163">
        <v>7</v>
      </c>
      <c r="Q17" s="164">
        <v>806</v>
      </c>
      <c r="R17" s="164">
        <v>60</v>
      </c>
      <c r="S17" s="163">
        <v>1229</v>
      </c>
    </row>
    <row r="18" spans="1:19" ht="15" customHeight="1">
      <c r="A18" s="160" t="s">
        <v>42</v>
      </c>
      <c r="B18" s="165">
        <v>53</v>
      </c>
      <c r="C18" s="165">
        <v>5</v>
      </c>
      <c r="D18" s="165">
        <v>98</v>
      </c>
      <c r="E18" s="165">
        <v>88</v>
      </c>
      <c r="F18" s="165">
        <v>108</v>
      </c>
      <c r="G18" s="165">
        <v>22</v>
      </c>
      <c r="H18" s="165">
        <v>37</v>
      </c>
      <c r="I18" s="166">
        <v>411</v>
      </c>
      <c r="J18" s="165">
        <v>36</v>
      </c>
      <c r="K18" s="165">
        <v>12</v>
      </c>
      <c r="L18" s="165">
        <v>63</v>
      </c>
      <c r="M18" s="165">
        <v>44</v>
      </c>
      <c r="N18" s="165">
        <v>20</v>
      </c>
      <c r="O18" s="165">
        <v>0</v>
      </c>
      <c r="P18" s="165">
        <v>16</v>
      </c>
      <c r="Q18" s="166">
        <v>191</v>
      </c>
      <c r="R18" s="166">
        <v>1</v>
      </c>
      <c r="S18" s="165">
        <v>603</v>
      </c>
    </row>
    <row r="19" spans="1:19" ht="15" customHeight="1">
      <c r="A19" s="156" t="s">
        <v>43</v>
      </c>
      <c r="B19" s="163">
        <v>134</v>
      </c>
      <c r="C19" s="163">
        <v>44</v>
      </c>
      <c r="D19" s="163">
        <v>229</v>
      </c>
      <c r="E19" s="163">
        <v>226</v>
      </c>
      <c r="F19" s="163">
        <v>257</v>
      </c>
      <c r="G19" s="163">
        <v>57</v>
      </c>
      <c r="H19" s="163">
        <v>104</v>
      </c>
      <c r="I19" s="164">
        <v>1051</v>
      </c>
      <c r="J19" s="163">
        <v>423</v>
      </c>
      <c r="K19" s="163">
        <v>334</v>
      </c>
      <c r="L19" s="163">
        <v>915</v>
      </c>
      <c r="M19" s="163">
        <v>676</v>
      </c>
      <c r="N19" s="163">
        <v>259</v>
      </c>
      <c r="O19" s="163">
        <v>4</v>
      </c>
      <c r="P19" s="163">
        <v>200</v>
      </c>
      <c r="Q19" s="164">
        <v>2811</v>
      </c>
      <c r="R19" s="164">
        <v>14</v>
      </c>
      <c r="S19" s="163">
        <v>3876</v>
      </c>
    </row>
    <row r="20" spans="1:19" ht="15" customHeight="1">
      <c r="A20" s="156" t="s">
        <v>44</v>
      </c>
      <c r="B20" s="163">
        <v>35</v>
      </c>
      <c r="C20" s="163">
        <v>9</v>
      </c>
      <c r="D20" s="163">
        <v>83</v>
      </c>
      <c r="E20" s="163">
        <v>35</v>
      </c>
      <c r="F20" s="163">
        <v>36</v>
      </c>
      <c r="G20" s="163">
        <v>16</v>
      </c>
      <c r="H20" s="163">
        <v>21</v>
      </c>
      <c r="I20" s="164">
        <v>235</v>
      </c>
      <c r="J20" s="163">
        <v>59</v>
      </c>
      <c r="K20" s="163">
        <v>25</v>
      </c>
      <c r="L20" s="163">
        <v>218</v>
      </c>
      <c r="M20" s="163">
        <v>88</v>
      </c>
      <c r="N20" s="163">
        <v>36</v>
      </c>
      <c r="O20" s="163">
        <v>0</v>
      </c>
      <c r="P20" s="163">
        <v>28</v>
      </c>
      <c r="Q20" s="164">
        <v>454</v>
      </c>
      <c r="R20" s="164">
        <v>0</v>
      </c>
      <c r="S20" s="163">
        <v>689</v>
      </c>
    </row>
    <row r="21" spans="1:19" ht="15" customHeight="1">
      <c r="A21" s="156" t="s">
        <v>45</v>
      </c>
      <c r="B21" s="163">
        <v>3</v>
      </c>
      <c r="C21" s="163">
        <v>1</v>
      </c>
      <c r="D21" s="163">
        <v>3</v>
      </c>
      <c r="E21" s="163">
        <v>12</v>
      </c>
      <c r="F21" s="163">
        <v>9</v>
      </c>
      <c r="G21" s="163">
        <v>1</v>
      </c>
      <c r="H21" s="163">
        <v>10</v>
      </c>
      <c r="I21" s="164">
        <v>39</v>
      </c>
      <c r="J21" s="163">
        <v>47</v>
      </c>
      <c r="K21" s="163">
        <v>29</v>
      </c>
      <c r="L21" s="163">
        <v>52</v>
      </c>
      <c r="M21" s="163">
        <v>106</v>
      </c>
      <c r="N21" s="163">
        <v>14</v>
      </c>
      <c r="O21" s="163">
        <v>3</v>
      </c>
      <c r="P21" s="163">
        <v>18</v>
      </c>
      <c r="Q21" s="164">
        <v>269</v>
      </c>
      <c r="R21" s="164">
        <v>2</v>
      </c>
      <c r="S21" s="163">
        <v>310</v>
      </c>
    </row>
    <row r="22" spans="1:19" ht="15" customHeight="1">
      <c r="A22" s="160" t="s">
        <v>46</v>
      </c>
      <c r="B22" s="165">
        <v>0</v>
      </c>
      <c r="C22" s="165">
        <v>0</v>
      </c>
      <c r="D22" s="165">
        <v>13</v>
      </c>
      <c r="E22" s="165">
        <v>5</v>
      </c>
      <c r="F22" s="165">
        <v>12</v>
      </c>
      <c r="G22" s="165">
        <v>5</v>
      </c>
      <c r="H22" s="165">
        <v>16</v>
      </c>
      <c r="I22" s="166">
        <v>51</v>
      </c>
      <c r="J22" s="165">
        <v>8</v>
      </c>
      <c r="K22" s="165">
        <v>0</v>
      </c>
      <c r="L22" s="165">
        <v>34</v>
      </c>
      <c r="M22" s="165">
        <v>16</v>
      </c>
      <c r="N22" s="165">
        <v>13</v>
      </c>
      <c r="O22" s="165">
        <v>2</v>
      </c>
      <c r="P22" s="165">
        <v>1</v>
      </c>
      <c r="Q22" s="166">
        <v>74</v>
      </c>
      <c r="R22" s="166">
        <v>1</v>
      </c>
      <c r="S22" s="165">
        <v>126</v>
      </c>
    </row>
    <row r="23" spans="1:19" ht="15" customHeight="1">
      <c r="A23" s="156" t="s">
        <v>47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4">
        <v>0</v>
      </c>
      <c r="J23" s="163">
        <v>4</v>
      </c>
      <c r="K23" s="163">
        <v>2</v>
      </c>
      <c r="L23" s="163">
        <v>0</v>
      </c>
      <c r="M23" s="163">
        <v>20</v>
      </c>
      <c r="N23" s="163">
        <v>11</v>
      </c>
      <c r="O23" s="163">
        <v>0</v>
      </c>
      <c r="P23" s="163">
        <v>9</v>
      </c>
      <c r="Q23" s="164">
        <v>46</v>
      </c>
      <c r="R23" s="164">
        <v>1</v>
      </c>
      <c r="S23" s="163">
        <v>47</v>
      </c>
    </row>
    <row r="24" spans="1:19" ht="15" customHeight="1">
      <c r="A24" s="156" t="s">
        <v>48</v>
      </c>
      <c r="B24" s="163">
        <v>81</v>
      </c>
      <c r="C24" s="163">
        <v>8</v>
      </c>
      <c r="D24" s="163">
        <v>262</v>
      </c>
      <c r="E24" s="163">
        <v>91</v>
      </c>
      <c r="F24" s="163">
        <v>120</v>
      </c>
      <c r="G24" s="163">
        <v>27</v>
      </c>
      <c r="H24" s="163">
        <v>62</v>
      </c>
      <c r="I24" s="164">
        <v>651</v>
      </c>
      <c r="J24" s="163">
        <v>203</v>
      </c>
      <c r="K24" s="163">
        <v>88</v>
      </c>
      <c r="L24" s="163">
        <v>962</v>
      </c>
      <c r="M24" s="163">
        <v>571</v>
      </c>
      <c r="N24" s="163">
        <v>322</v>
      </c>
      <c r="O24" s="163">
        <v>70</v>
      </c>
      <c r="P24" s="163">
        <v>170</v>
      </c>
      <c r="Q24" s="164">
        <v>2386</v>
      </c>
      <c r="R24" s="164">
        <v>101</v>
      </c>
      <c r="S24" s="163">
        <v>3138</v>
      </c>
    </row>
    <row r="25" spans="1:19" ht="15" customHeight="1">
      <c r="A25" s="156" t="s">
        <v>49</v>
      </c>
      <c r="B25" s="163">
        <v>45</v>
      </c>
      <c r="C25" s="163">
        <v>1</v>
      </c>
      <c r="D25" s="163">
        <v>112</v>
      </c>
      <c r="E25" s="163">
        <v>105</v>
      </c>
      <c r="F25" s="163">
        <v>142</v>
      </c>
      <c r="G25" s="163">
        <v>34</v>
      </c>
      <c r="H25" s="163">
        <v>53</v>
      </c>
      <c r="I25" s="164">
        <v>492</v>
      </c>
      <c r="J25" s="163">
        <v>162</v>
      </c>
      <c r="K25" s="163">
        <v>12</v>
      </c>
      <c r="L25" s="163">
        <v>279</v>
      </c>
      <c r="M25" s="163">
        <v>292</v>
      </c>
      <c r="N25" s="163">
        <v>68</v>
      </c>
      <c r="O25" s="163">
        <v>9</v>
      </c>
      <c r="P25" s="163">
        <v>86</v>
      </c>
      <c r="Q25" s="164">
        <v>908</v>
      </c>
      <c r="R25" s="164">
        <v>3</v>
      </c>
      <c r="S25" s="163">
        <v>1403</v>
      </c>
    </row>
    <row r="26" spans="1:19" ht="15" customHeight="1">
      <c r="A26" s="160" t="s">
        <v>50</v>
      </c>
      <c r="B26" s="165">
        <v>0</v>
      </c>
      <c r="C26" s="165">
        <v>0</v>
      </c>
      <c r="D26" s="165">
        <v>12</v>
      </c>
      <c r="E26" s="165">
        <v>1</v>
      </c>
      <c r="F26" s="165">
        <v>0</v>
      </c>
      <c r="G26" s="165">
        <v>0</v>
      </c>
      <c r="H26" s="165">
        <v>0</v>
      </c>
      <c r="I26" s="166">
        <v>13</v>
      </c>
      <c r="J26" s="165">
        <v>10</v>
      </c>
      <c r="K26" s="165">
        <v>0</v>
      </c>
      <c r="L26" s="165">
        <v>40</v>
      </c>
      <c r="M26" s="165">
        <v>39</v>
      </c>
      <c r="N26" s="165">
        <v>0</v>
      </c>
      <c r="O26" s="165">
        <v>0</v>
      </c>
      <c r="P26" s="165">
        <v>0</v>
      </c>
      <c r="Q26" s="166">
        <v>89</v>
      </c>
      <c r="R26" s="166">
        <v>0</v>
      </c>
      <c r="S26" s="165">
        <v>102</v>
      </c>
    </row>
    <row r="27" spans="1:19" ht="15" customHeight="1">
      <c r="A27" s="156" t="s">
        <v>51</v>
      </c>
      <c r="B27" s="163">
        <v>24</v>
      </c>
      <c r="C27" s="163">
        <v>1</v>
      </c>
      <c r="D27" s="163">
        <v>58</v>
      </c>
      <c r="E27" s="163">
        <v>21</v>
      </c>
      <c r="F27" s="163">
        <v>41</v>
      </c>
      <c r="G27" s="163">
        <v>7</v>
      </c>
      <c r="H27" s="163">
        <v>27</v>
      </c>
      <c r="I27" s="164">
        <v>179</v>
      </c>
      <c r="J27" s="163">
        <v>2</v>
      </c>
      <c r="K27" s="163">
        <v>6</v>
      </c>
      <c r="L27" s="163">
        <v>23</v>
      </c>
      <c r="M27" s="163">
        <v>14</v>
      </c>
      <c r="N27" s="163">
        <v>12</v>
      </c>
      <c r="O27" s="163">
        <v>0</v>
      </c>
      <c r="P27" s="163">
        <v>2</v>
      </c>
      <c r="Q27" s="164">
        <v>59</v>
      </c>
      <c r="R27" s="164">
        <v>0</v>
      </c>
      <c r="S27" s="163">
        <v>238</v>
      </c>
    </row>
    <row r="28" spans="1:19" ht="15" customHeight="1">
      <c r="A28" s="156" t="s">
        <v>52</v>
      </c>
      <c r="B28" s="163">
        <v>45</v>
      </c>
      <c r="C28" s="163">
        <v>0</v>
      </c>
      <c r="D28" s="163">
        <v>81</v>
      </c>
      <c r="E28" s="163">
        <v>81</v>
      </c>
      <c r="F28" s="163">
        <v>99</v>
      </c>
      <c r="G28" s="163">
        <v>12</v>
      </c>
      <c r="H28" s="163">
        <v>58</v>
      </c>
      <c r="I28" s="164">
        <v>376</v>
      </c>
      <c r="J28" s="163">
        <v>121</v>
      </c>
      <c r="K28" s="163">
        <v>4</v>
      </c>
      <c r="L28" s="163">
        <v>306</v>
      </c>
      <c r="M28" s="163">
        <v>199</v>
      </c>
      <c r="N28" s="163">
        <v>88</v>
      </c>
      <c r="O28" s="163">
        <v>8</v>
      </c>
      <c r="P28" s="163">
        <v>73</v>
      </c>
      <c r="Q28" s="164">
        <v>799</v>
      </c>
      <c r="R28" s="164">
        <v>2</v>
      </c>
      <c r="S28" s="163">
        <v>1177</v>
      </c>
    </row>
    <row r="29" spans="1:19" ht="15" customHeight="1">
      <c r="A29" s="156" t="s">
        <v>53</v>
      </c>
      <c r="B29" s="163">
        <v>55</v>
      </c>
      <c r="C29" s="163">
        <v>9</v>
      </c>
      <c r="D29" s="163">
        <v>96</v>
      </c>
      <c r="E29" s="163">
        <v>97</v>
      </c>
      <c r="F29" s="163">
        <v>120</v>
      </c>
      <c r="G29" s="163">
        <v>46</v>
      </c>
      <c r="H29" s="163">
        <v>68</v>
      </c>
      <c r="I29" s="164">
        <v>491</v>
      </c>
      <c r="J29" s="163">
        <v>44</v>
      </c>
      <c r="K29" s="163">
        <v>8</v>
      </c>
      <c r="L29" s="163">
        <v>113</v>
      </c>
      <c r="M29" s="163">
        <v>91</v>
      </c>
      <c r="N29" s="163">
        <v>42</v>
      </c>
      <c r="O29" s="163">
        <v>6</v>
      </c>
      <c r="P29" s="163">
        <v>33</v>
      </c>
      <c r="Q29" s="164">
        <v>337</v>
      </c>
      <c r="R29" s="164">
        <v>4</v>
      </c>
      <c r="S29" s="163">
        <v>832</v>
      </c>
    </row>
    <row r="30" spans="1:19" ht="15" customHeight="1">
      <c r="A30" s="160" t="s">
        <v>54</v>
      </c>
      <c r="B30" s="165">
        <v>16</v>
      </c>
      <c r="C30" s="165">
        <v>0</v>
      </c>
      <c r="D30" s="165">
        <v>58</v>
      </c>
      <c r="E30" s="165">
        <v>31</v>
      </c>
      <c r="F30" s="165">
        <v>70</v>
      </c>
      <c r="G30" s="165">
        <v>15</v>
      </c>
      <c r="H30" s="165">
        <v>39</v>
      </c>
      <c r="I30" s="166">
        <v>229</v>
      </c>
      <c r="J30" s="165">
        <v>11</v>
      </c>
      <c r="K30" s="165">
        <v>0</v>
      </c>
      <c r="L30" s="165">
        <v>38</v>
      </c>
      <c r="M30" s="165">
        <v>33</v>
      </c>
      <c r="N30" s="165">
        <v>14</v>
      </c>
      <c r="O30" s="165">
        <v>1</v>
      </c>
      <c r="P30" s="165">
        <v>30</v>
      </c>
      <c r="Q30" s="166">
        <v>127</v>
      </c>
      <c r="R30" s="166">
        <v>0</v>
      </c>
      <c r="S30" s="165">
        <v>356</v>
      </c>
    </row>
    <row r="31" spans="1:19" ht="15" customHeight="1">
      <c r="A31" s="156" t="s">
        <v>55</v>
      </c>
      <c r="B31" s="163">
        <v>16</v>
      </c>
      <c r="C31" s="163">
        <v>10</v>
      </c>
      <c r="D31" s="163">
        <v>50</v>
      </c>
      <c r="E31" s="163">
        <v>42</v>
      </c>
      <c r="F31" s="163">
        <v>39</v>
      </c>
      <c r="G31" s="163">
        <v>8</v>
      </c>
      <c r="H31" s="163">
        <v>21</v>
      </c>
      <c r="I31" s="164">
        <v>186</v>
      </c>
      <c r="J31" s="163">
        <v>22</v>
      </c>
      <c r="K31" s="163">
        <v>13</v>
      </c>
      <c r="L31" s="163">
        <v>15</v>
      </c>
      <c r="M31" s="163">
        <v>50</v>
      </c>
      <c r="N31" s="163">
        <v>33</v>
      </c>
      <c r="O31" s="163">
        <v>4</v>
      </c>
      <c r="P31" s="163">
        <v>15</v>
      </c>
      <c r="Q31" s="164">
        <v>152</v>
      </c>
      <c r="R31" s="164">
        <v>1</v>
      </c>
      <c r="S31" s="163">
        <v>339</v>
      </c>
    </row>
    <row r="32" spans="1:19" ht="15" customHeight="1">
      <c r="A32" s="156" t="s">
        <v>56</v>
      </c>
      <c r="B32" s="163">
        <v>60</v>
      </c>
      <c r="C32" s="163">
        <v>0</v>
      </c>
      <c r="D32" s="163">
        <v>79</v>
      </c>
      <c r="E32" s="163">
        <v>84</v>
      </c>
      <c r="F32" s="163">
        <v>113</v>
      </c>
      <c r="G32" s="163">
        <v>49</v>
      </c>
      <c r="H32" s="163">
        <v>53</v>
      </c>
      <c r="I32" s="164">
        <v>438</v>
      </c>
      <c r="J32" s="163">
        <v>28</v>
      </c>
      <c r="K32" s="163">
        <v>4</v>
      </c>
      <c r="L32" s="163">
        <v>94</v>
      </c>
      <c r="M32" s="163">
        <v>78</v>
      </c>
      <c r="N32" s="163">
        <v>3</v>
      </c>
      <c r="O32" s="163">
        <v>13</v>
      </c>
      <c r="P32" s="163">
        <v>45</v>
      </c>
      <c r="Q32" s="164">
        <v>265</v>
      </c>
      <c r="R32" s="164">
        <v>4</v>
      </c>
      <c r="S32" s="163">
        <v>707</v>
      </c>
    </row>
    <row r="33" spans="1:19" ht="15" customHeight="1">
      <c r="A33" s="156" t="s">
        <v>57</v>
      </c>
      <c r="B33" s="163">
        <v>33</v>
      </c>
      <c r="C33" s="163">
        <v>4</v>
      </c>
      <c r="D33" s="163">
        <v>56</v>
      </c>
      <c r="E33" s="163">
        <v>73</v>
      </c>
      <c r="F33" s="163">
        <v>75</v>
      </c>
      <c r="G33" s="163">
        <v>39</v>
      </c>
      <c r="H33" s="163">
        <v>56</v>
      </c>
      <c r="I33" s="164">
        <v>336</v>
      </c>
      <c r="J33" s="163">
        <v>72</v>
      </c>
      <c r="K33" s="163">
        <v>4</v>
      </c>
      <c r="L33" s="163">
        <v>148</v>
      </c>
      <c r="M33" s="163">
        <v>82</v>
      </c>
      <c r="N33" s="163">
        <v>42</v>
      </c>
      <c r="O33" s="163">
        <v>14</v>
      </c>
      <c r="P33" s="163">
        <v>52</v>
      </c>
      <c r="Q33" s="164">
        <v>414</v>
      </c>
      <c r="R33" s="164">
        <v>2</v>
      </c>
      <c r="S33" s="163">
        <v>752</v>
      </c>
    </row>
    <row r="34" spans="1:19" ht="15" customHeight="1">
      <c r="A34" s="160" t="s">
        <v>58</v>
      </c>
      <c r="B34" s="165">
        <v>14</v>
      </c>
      <c r="C34" s="165">
        <v>0</v>
      </c>
      <c r="D34" s="165">
        <v>28</v>
      </c>
      <c r="E34" s="165">
        <v>28</v>
      </c>
      <c r="F34" s="165">
        <v>34</v>
      </c>
      <c r="G34" s="165">
        <v>16</v>
      </c>
      <c r="H34" s="165">
        <v>22</v>
      </c>
      <c r="I34" s="166">
        <v>142</v>
      </c>
      <c r="J34" s="165">
        <v>3</v>
      </c>
      <c r="K34" s="165">
        <v>2</v>
      </c>
      <c r="L34" s="165">
        <v>7</v>
      </c>
      <c r="M34" s="165">
        <v>12</v>
      </c>
      <c r="N34" s="165">
        <v>5</v>
      </c>
      <c r="O34" s="165">
        <v>0</v>
      </c>
      <c r="P34" s="165">
        <v>5</v>
      </c>
      <c r="Q34" s="166">
        <v>34</v>
      </c>
      <c r="R34" s="166">
        <v>1</v>
      </c>
      <c r="S34" s="165">
        <v>177</v>
      </c>
    </row>
    <row r="35" spans="1:19" ht="15" customHeight="1">
      <c r="A35" s="156" t="s">
        <v>59</v>
      </c>
      <c r="B35" s="163">
        <v>8</v>
      </c>
      <c r="C35" s="163">
        <v>1</v>
      </c>
      <c r="D35" s="163">
        <v>24</v>
      </c>
      <c r="E35" s="163">
        <v>24</v>
      </c>
      <c r="F35" s="163">
        <v>22</v>
      </c>
      <c r="G35" s="163">
        <v>10</v>
      </c>
      <c r="H35" s="163">
        <v>13</v>
      </c>
      <c r="I35" s="164">
        <v>102</v>
      </c>
      <c r="J35" s="163">
        <v>75</v>
      </c>
      <c r="K35" s="163">
        <v>34</v>
      </c>
      <c r="L35" s="163">
        <v>201</v>
      </c>
      <c r="M35" s="163">
        <v>91</v>
      </c>
      <c r="N35" s="163">
        <v>37</v>
      </c>
      <c r="O35" s="163">
        <v>12</v>
      </c>
      <c r="P35" s="163">
        <v>24</v>
      </c>
      <c r="Q35" s="164">
        <v>474</v>
      </c>
      <c r="R35" s="164">
        <v>2</v>
      </c>
      <c r="S35" s="163">
        <v>578</v>
      </c>
    </row>
    <row r="36" spans="1:19" ht="15" customHeight="1">
      <c r="A36" s="156" t="s">
        <v>60</v>
      </c>
      <c r="B36" s="163">
        <v>3</v>
      </c>
      <c r="C36" s="163">
        <v>0</v>
      </c>
      <c r="D36" s="163">
        <v>4</v>
      </c>
      <c r="E36" s="163">
        <v>6</v>
      </c>
      <c r="F36" s="163">
        <v>8</v>
      </c>
      <c r="G36" s="163">
        <v>5</v>
      </c>
      <c r="H36" s="163">
        <v>4</v>
      </c>
      <c r="I36" s="164">
        <v>30</v>
      </c>
      <c r="J36" s="163">
        <v>50</v>
      </c>
      <c r="K36" s="163">
        <v>8</v>
      </c>
      <c r="L36" s="163">
        <v>125</v>
      </c>
      <c r="M36" s="163">
        <v>83</v>
      </c>
      <c r="N36" s="163">
        <v>30</v>
      </c>
      <c r="O36" s="163">
        <v>0</v>
      </c>
      <c r="P36" s="163">
        <v>36</v>
      </c>
      <c r="Q36" s="164">
        <v>332</v>
      </c>
      <c r="R36" s="164">
        <v>1</v>
      </c>
      <c r="S36" s="163">
        <v>363</v>
      </c>
    </row>
    <row r="37" spans="1:19" ht="15" customHeight="1">
      <c r="A37" s="156" t="s">
        <v>61</v>
      </c>
      <c r="B37" s="163">
        <v>28</v>
      </c>
      <c r="C37" s="163">
        <v>15</v>
      </c>
      <c r="D37" s="163">
        <v>60</v>
      </c>
      <c r="E37" s="163">
        <v>103</v>
      </c>
      <c r="F37" s="163">
        <v>149</v>
      </c>
      <c r="G37" s="163">
        <v>19</v>
      </c>
      <c r="H37" s="163">
        <v>75</v>
      </c>
      <c r="I37" s="164">
        <v>449</v>
      </c>
      <c r="J37" s="163">
        <v>60</v>
      </c>
      <c r="K37" s="163">
        <v>29</v>
      </c>
      <c r="L37" s="163">
        <v>248</v>
      </c>
      <c r="M37" s="163">
        <v>204</v>
      </c>
      <c r="N37" s="163">
        <v>50</v>
      </c>
      <c r="O37" s="163">
        <v>1</v>
      </c>
      <c r="P37" s="163">
        <v>44</v>
      </c>
      <c r="Q37" s="164">
        <v>636</v>
      </c>
      <c r="R37" s="164">
        <v>13</v>
      </c>
      <c r="S37" s="163">
        <v>1098</v>
      </c>
    </row>
    <row r="38" spans="1:19" ht="15" customHeight="1">
      <c r="A38" s="160" t="s">
        <v>62</v>
      </c>
      <c r="B38" s="165">
        <v>13</v>
      </c>
      <c r="C38" s="165">
        <v>0</v>
      </c>
      <c r="D38" s="165">
        <v>81</v>
      </c>
      <c r="E38" s="165">
        <v>64</v>
      </c>
      <c r="F38" s="165">
        <v>65</v>
      </c>
      <c r="G38" s="165">
        <v>25</v>
      </c>
      <c r="H38" s="165">
        <v>28</v>
      </c>
      <c r="I38" s="166">
        <v>276</v>
      </c>
      <c r="J38" s="165">
        <v>21</v>
      </c>
      <c r="K38" s="165">
        <v>5</v>
      </c>
      <c r="L38" s="165">
        <v>38</v>
      </c>
      <c r="M38" s="165">
        <v>78</v>
      </c>
      <c r="N38" s="165">
        <v>10</v>
      </c>
      <c r="O38" s="165">
        <v>5</v>
      </c>
      <c r="P38" s="165">
        <v>22</v>
      </c>
      <c r="Q38" s="166">
        <v>179</v>
      </c>
      <c r="R38" s="166">
        <v>22</v>
      </c>
      <c r="S38" s="165">
        <v>477</v>
      </c>
    </row>
    <row r="39" spans="1:19" ht="15" customHeight="1">
      <c r="A39" s="156" t="s">
        <v>63</v>
      </c>
      <c r="B39" s="163">
        <v>51</v>
      </c>
      <c r="C39" s="163">
        <v>0</v>
      </c>
      <c r="D39" s="163">
        <v>126</v>
      </c>
      <c r="E39" s="163">
        <v>116</v>
      </c>
      <c r="F39" s="163">
        <v>129</v>
      </c>
      <c r="G39" s="163">
        <v>2</v>
      </c>
      <c r="H39" s="163">
        <v>78</v>
      </c>
      <c r="I39" s="164">
        <v>502</v>
      </c>
      <c r="J39" s="163">
        <v>43</v>
      </c>
      <c r="K39" s="163">
        <v>2</v>
      </c>
      <c r="L39" s="163">
        <v>106</v>
      </c>
      <c r="M39" s="163">
        <v>35</v>
      </c>
      <c r="N39" s="163">
        <v>25</v>
      </c>
      <c r="O39" s="163">
        <v>0</v>
      </c>
      <c r="P39" s="163">
        <v>7</v>
      </c>
      <c r="Q39" s="164">
        <v>218</v>
      </c>
      <c r="R39" s="164">
        <v>33</v>
      </c>
      <c r="S39" s="163">
        <v>753</v>
      </c>
    </row>
    <row r="40" spans="1:19" ht="15" customHeight="1">
      <c r="A40" s="156" t="s">
        <v>64</v>
      </c>
      <c r="B40" s="163">
        <v>57</v>
      </c>
      <c r="C40" s="163">
        <v>33</v>
      </c>
      <c r="D40" s="163">
        <v>85</v>
      </c>
      <c r="E40" s="163">
        <v>80</v>
      </c>
      <c r="F40" s="163">
        <v>103</v>
      </c>
      <c r="G40" s="163">
        <v>19</v>
      </c>
      <c r="H40" s="163">
        <v>13</v>
      </c>
      <c r="I40" s="164">
        <v>390</v>
      </c>
      <c r="J40" s="163">
        <v>111</v>
      </c>
      <c r="K40" s="163">
        <v>27</v>
      </c>
      <c r="L40" s="163">
        <v>129</v>
      </c>
      <c r="M40" s="163">
        <v>115</v>
      </c>
      <c r="N40" s="163">
        <v>38</v>
      </c>
      <c r="O40" s="163">
        <v>7</v>
      </c>
      <c r="P40" s="163">
        <v>20</v>
      </c>
      <c r="Q40" s="164">
        <v>447</v>
      </c>
      <c r="R40" s="164">
        <v>118</v>
      </c>
      <c r="S40" s="163">
        <v>955</v>
      </c>
    </row>
    <row r="41" spans="1:19" ht="15" customHeight="1">
      <c r="A41" s="156" t="s">
        <v>65</v>
      </c>
      <c r="B41" s="163">
        <v>28</v>
      </c>
      <c r="C41" s="163">
        <v>0</v>
      </c>
      <c r="D41" s="163">
        <v>45</v>
      </c>
      <c r="E41" s="163">
        <v>29</v>
      </c>
      <c r="F41" s="163">
        <v>24</v>
      </c>
      <c r="G41" s="163">
        <v>9</v>
      </c>
      <c r="H41" s="163">
        <v>28</v>
      </c>
      <c r="I41" s="164">
        <v>163</v>
      </c>
      <c r="J41" s="163">
        <v>1</v>
      </c>
      <c r="K41" s="163">
        <v>0</v>
      </c>
      <c r="L41" s="163">
        <v>26</v>
      </c>
      <c r="M41" s="163">
        <v>10</v>
      </c>
      <c r="N41" s="163">
        <v>2</v>
      </c>
      <c r="O41" s="163">
        <v>1</v>
      </c>
      <c r="P41" s="163">
        <v>2</v>
      </c>
      <c r="Q41" s="164">
        <v>42</v>
      </c>
      <c r="R41" s="164">
        <v>1</v>
      </c>
      <c r="S41" s="163">
        <v>206</v>
      </c>
    </row>
    <row r="42" spans="1:19" ht="15" customHeight="1">
      <c r="A42" s="160" t="s">
        <v>66</v>
      </c>
      <c r="B42" s="165">
        <v>18</v>
      </c>
      <c r="C42" s="165">
        <v>7</v>
      </c>
      <c r="D42" s="165">
        <v>48</v>
      </c>
      <c r="E42" s="165">
        <v>43</v>
      </c>
      <c r="F42" s="165">
        <v>20</v>
      </c>
      <c r="G42" s="165">
        <v>5</v>
      </c>
      <c r="H42" s="165">
        <v>23</v>
      </c>
      <c r="I42" s="166">
        <v>164</v>
      </c>
      <c r="J42" s="165">
        <v>7</v>
      </c>
      <c r="K42" s="165">
        <v>2</v>
      </c>
      <c r="L42" s="165">
        <v>33</v>
      </c>
      <c r="M42" s="165">
        <v>36</v>
      </c>
      <c r="N42" s="165">
        <v>1</v>
      </c>
      <c r="O42" s="165">
        <v>0</v>
      </c>
      <c r="P42" s="165">
        <v>8</v>
      </c>
      <c r="Q42" s="166">
        <v>87</v>
      </c>
      <c r="R42" s="166">
        <v>0</v>
      </c>
      <c r="S42" s="165">
        <v>251</v>
      </c>
    </row>
    <row r="43" spans="1:19" ht="15" customHeight="1">
      <c r="A43" s="156" t="s">
        <v>67</v>
      </c>
      <c r="B43" s="163">
        <v>21</v>
      </c>
      <c r="C43" s="163">
        <v>0</v>
      </c>
      <c r="D43" s="163">
        <v>36</v>
      </c>
      <c r="E43" s="163">
        <v>15</v>
      </c>
      <c r="F43" s="163">
        <v>13</v>
      </c>
      <c r="G43" s="163">
        <v>4</v>
      </c>
      <c r="H43" s="163">
        <v>3</v>
      </c>
      <c r="I43" s="164">
        <v>92</v>
      </c>
      <c r="J43" s="163">
        <v>32</v>
      </c>
      <c r="K43" s="163">
        <v>9</v>
      </c>
      <c r="L43" s="163">
        <v>77</v>
      </c>
      <c r="M43" s="163">
        <v>127</v>
      </c>
      <c r="N43" s="163">
        <v>2</v>
      </c>
      <c r="O43" s="163">
        <v>26</v>
      </c>
      <c r="P43" s="163">
        <v>16</v>
      </c>
      <c r="Q43" s="164">
        <v>289</v>
      </c>
      <c r="R43" s="164">
        <v>36</v>
      </c>
      <c r="S43" s="163">
        <v>417</v>
      </c>
    </row>
    <row r="44" spans="1:19" ht="15" customHeight="1">
      <c r="A44" s="156" t="s">
        <v>68</v>
      </c>
      <c r="B44" s="163">
        <v>5</v>
      </c>
      <c r="C44" s="163">
        <v>1</v>
      </c>
      <c r="D44" s="163">
        <v>15</v>
      </c>
      <c r="E44" s="163">
        <v>14</v>
      </c>
      <c r="F44" s="163">
        <v>23</v>
      </c>
      <c r="G44" s="163">
        <v>6</v>
      </c>
      <c r="H44" s="163">
        <v>11</v>
      </c>
      <c r="I44" s="164">
        <v>75</v>
      </c>
      <c r="J44" s="163">
        <v>11</v>
      </c>
      <c r="K44" s="163">
        <v>8</v>
      </c>
      <c r="L44" s="163">
        <v>15</v>
      </c>
      <c r="M44" s="163">
        <v>16</v>
      </c>
      <c r="N44" s="163">
        <v>4</v>
      </c>
      <c r="O44" s="163">
        <v>0</v>
      </c>
      <c r="P44" s="163">
        <v>4</v>
      </c>
      <c r="Q44" s="164">
        <v>58</v>
      </c>
      <c r="R44" s="164">
        <v>0</v>
      </c>
      <c r="S44" s="163">
        <v>133</v>
      </c>
    </row>
    <row r="45" spans="1:19" ht="15" customHeight="1">
      <c r="A45" s="156" t="s">
        <v>69</v>
      </c>
      <c r="B45" s="163">
        <v>7</v>
      </c>
      <c r="C45" s="163">
        <v>8</v>
      </c>
      <c r="D45" s="163">
        <v>29</v>
      </c>
      <c r="E45" s="163">
        <v>17</v>
      </c>
      <c r="F45" s="163">
        <v>20</v>
      </c>
      <c r="G45" s="163">
        <v>4</v>
      </c>
      <c r="H45" s="163">
        <v>15</v>
      </c>
      <c r="I45" s="164">
        <v>100</v>
      </c>
      <c r="J45" s="163">
        <v>55</v>
      </c>
      <c r="K45" s="163">
        <v>46</v>
      </c>
      <c r="L45" s="163">
        <v>218</v>
      </c>
      <c r="M45" s="163">
        <v>140</v>
      </c>
      <c r="N45" s="163">
        <v>52</v>
      </c>
      <c r="O45" s="163">
        <v>7</v>
      </c>
      <c r="P45" s="163">
        <v>43</v>
      </c>
      <c r="Q45" s="164">
        <v>561</v>
      </c>
      <c r="R45" s="164">
        <v>9</v>
      </c>
      <c r="S45" s="163">
        <v>670</v>
      </c>
    </row>
    <row r="46" spans="1:19" ht="15" customHeight="1">
      <c r="A46" s="160" t="s">
        <v>70</v>
      </c>
      <c r="B46" s="165">
        <v>70</v>
      </c>
      <c r="C46" s="165">
        <v>0</v>
      </c>
      <c r="D46" s="165">
        <v>74</v>
      </c>
      <c r="E46" s="165">
        <v>51</v>
      </c>
      <c r="F46" s="165">
        <v>41</v>
      </c>
      <c r="G46" s="165">
        <v>2</v>
      </c>
      <c r="H46" s="165">
        <v>22</v>
      </c>
      <c r="I46" s="166">
        <v>260</v>
      </c>
      <c r="J46" s="165">
        <v>14</v>
      </c>
      <c r="K46" s="165">
        <v>0</v>
      </c>
      <c r="L46" s="165">
        <v>88</v>
      </c>
      <c r="M46" s="165">
        <v>27</v>
      </c>
      <c r="N46" s="165">
        <v>13</v>
      </c>
      <c r="O46" s="165">
        <v>2</v>
      </c>
      <c r="P46" s="165">
        <v>5</v>
      </c>
      <c r="Q46" s="166">
        <v>149</v>
      </c>
      <c r="R46" s="166">
        <v>0</v>
      </c>
      <c r="S46" s="165">
        <v>409</v>
      </c>
    </row>
    <row r="47" spans="1:19" ht="15" customHeight="1">
      <c r="A47" s="156" t="s">
        <v>71</v>
      </c>
      <c r="B47" s="163">
        <v>10</v>
      </c>
      <c r="C47" s="163">
        <v>8</v>
      </c>
      <c r="D47" s="163">
        <v>44</v>
      </c>
      <c r="E47" s="163">
        <v>52</v>
      </c>
      <c r="F47" s="163">
        <v>67</v>
      </c>
      <c r="G47" s="163">
        <v>44</v>
      </c>
      <c r="H47" s="163">
        <v>58</v>
      </c>
      <c r="I47" s="164">
        <v>283</v>
      </c>
      <c r="J47" s="163">
        <v>91</v>
      </c>
      <c r="K47" s="163">
        <v>82</v>
      </c>
      <c r="L47" s="163">
        <v>227</v>
      </c>
      <c r="M47" s="163">
        <v>228</v>
      </c>
      <c r="N47" s="163">
        <v>81</v>
      </c>
      <c r="O47" s="163">
        <v>2</v>
      </c>
      <c r="P47" s="163">
        <v>101</v>
      </c>
      <c r="Q47" s="164">
        <v>812</v>
      </c>
      <c r="R47" s="164">
        <v>6</v>
      </c>
      <c r="S47" s="163">
        <v>1101</v>
      </c>
    </row>
    <row r="48" spans="1:19" ht="15" customHeight="1">
      <c r="A48" s="156" t="s">
        <v>72</v>
      </c>
      <c r="B48" s="163">
        <v>97</v>
      </c>
      <c r="C48" s="163">
        <v>30</v>
      </c>
      <c r="D48" s="163">
        <v>156</v>
      </c>
      <c r="E48" s="163">
        <v>185</v>
      </c>
      <c r="F48" s="163">
        <v>219</v>
      </c>
      <c r="G48" s="163">
        <v>104</v>
      </c>
      <c r="H48" s="163">
        <v>217</v>
      </c>
      <c r="I48" s="164">
        <v>1008</v>
      </c>
      <c r="J48" s="163">
        <v>90</v>
      </c>
      <c r="K48" s="163">
        <v>25</v>
      </c>
      <c r="L48" s="163">
        <v>216</v>
      </c>
      <c r="M48" s="163">
        <v>135</v>
      </c>
      <c r="N48" s="163">
        <v>63</v>
      </c>
      <c r="O48" s="163">
        <v>9</v>
      </c>
      <c r="P48" s="163">
        <v>66</v>
      </c>
      <c r="Q48" s="164">
        <v>604</v>
      </c>
      <c r="R48" s="164">
        <v>7</v>
      </c>
      <c r="S48" s="163">
        <v>1619</v>
      </c>
    </row>
    <row r="49" spans="1:19" ht="15" customHeight="1">
      <c r="A49" s="156" t="s">
        <v>73</v>
      </c>
      <c r="B49" s="163">
        <v>6</v>
      </c>
      <c r="C49" s="163">
        <v>0</v>
      </c>
      <c r="D49" s="163">
        <v>28</v>
      </c>
      <c r="E49" s="163">
        <v>10</v>
      </c>
      <c r="F49" s="163">
        <v>17</v>
      </c>
      <c r="G49" s="163">
        <v>0</v>
      </c>
      <c r="H49" s="163">
        <v>12</v>
      </c>
      <c r="I49" s="164">
        <v>73</v>
      </c>
      <c r="J49" s="163">
        <v>0</v>
      </c>
      <c r="K49" s="163">
        <v>0</v>
      </c>
      <c r="L49" s="163">
        <v>5</v>
      </c>
      <c r="M49" s="163">
        <v>4</v>
      </c>
      <c r="N49" s="163">
        <v>5</v>
      </c>
      <c r="O49" s="163">
        <v>0</v>
      </c>
      <c r="P49" s="163">
        <v>3</v>
      </c>
      <c r="Q49" s="164">
        <v>17</v>
      </c>
      <c r="R49" s="164">
        <v>0</v>
      </c>
      <c r="S49" s="163">
        <v>90</v>
      </c>
    </row>
    <row r="50" spans="1:19" ht="15" customHeight="1">
      <c r="A50" s="160" t="s">
        <v>74</v>
      </c>
      <c r="B50" s="165">
        <v>45</v>
      </c>
      <c r="C50" s="165">
        <v>10</v>
      </c>
      <c r="D50" s="165">
        <v>49</v>
      </c>
      <c r="E50" s="165">
        <v>70</v>
      </c>
      <c r="F50" s="165">
        <v>184</v>
      </c>
      <c r="G50" s="165">
        <v>33</v>
      </c>
      <c r="H50" s="165">
        <v>102</v>
      </c>
      <c r="I50" s="166">
        <v>493</v>
      </c>
      <c r="J50" s="165">
        <v>113</v>
      </c>
      <c r="K50" s="165">
        <v>23</v>
      </c>
      <c r="L50" s="165">
        <v>181</v>
      </c>
      <c r="M50" s="165">
        <v>164</v>
      </c>
      <c r="N50" s="165">
        <v>106</v>
      </c>
      <c r="O50" s="165">
        <v>8</v>
      </c>
      <c r="P50" s="165">
        <v>66</v>
      </c>
      <c r="Q50" s="166">
        <v>661</v>
      </c>
      <c r="R50" s="166">
        <v>3</v>
      </c>
      <c r="S50" s="165">
        <v>1157</v>
      </c>
    </row>
    <row r="51" spans="1:19" ht="15" customHeight="1">
      <c r="A51" s="156" t="s">
        <v>75</v>
      </c>
      <c r="B51" s="163">
        <v>39</v>
      </c>
      <c r="C51" s="163">
        <v>0</v>
      </c>
      <c r="D51" s="163">
        <v>75</v>
      </c>
      <c r="E51" s="163">
        <v>73</v>
      </c>
      <c r="F51" s="163">
        <v>133</v>
      </c>
      <c r="G51" s="163">
        <v>6</v>
      </c>
      <c r="H51" s="163">
        <v>46</v>
      </c>
      <c r="I51" s="164">
        <v>372</v>
      </c>
      <c r="J51" s="163">
        <v>43</v>
      </c>
      <c r="K51" s="163">
        <v>26</v>
      </c>
      <c r="L51" s="163">
        <v>93</v>
      </c>
      <c r="M51" s="163">
        <v>69</v>
      </c>
      <c r="N51" s="163">
        <v>16</v>
      </c>
      <c r="O51" s="163">
        <v>0</v>
      </c>
      <c r="P51" s="163">
        <v>25</v>
      </c>
      <c r="Q51" s="164">
        <v>272</v>
      </c>
      <c r="R51" s="164">
        <v>1</v>
      </c>
      <c r="S51" s="163">
        <v>645</v>
      </c>
    </row>
    <row r="52" spans="1:19" ht="15" customHeight="1">
      <c r="A52" s="156" t="s">
        <v>76</v>
      </c>
      <c r="B52" s="163">
        <v>31</v>
      </c>
      <c r="C52" s="163">
        <v>0</v>
      </c>
      <c r="D52" s="163">
        <v>119</v>
      </c>
      <c r="E52" s="163">
        <v>47</v>
      </c>
      <c r="F52" s="163">
        <v>60</v>
      </c>
      <c r="G52" s="163">
        <v>17</v>
      </c>
      <c r="H52" s="163">
        <v>17</v>
      </c>
      <c r="I52" s="164">
        <v>291</v>
      </c>
      <c r="J52" s="163">
        <v>24</v>
      </c>
      <c r="K52" s="163">
        <v>9</v>
      </c>
      <c r="L52" s="163">
        <v>99</v>
      </c>
      <c r="M52" s="163">
        <v>72</v>
      </c>
      <c r="N52" s="163">
        <v>28</v>
      </c>
      <c r="O52" s="163">
        <v>2</v>
      </c>
      <c r="P52" s="163">
        <v>13</v>
      </c>
      <c r="Q52" s="164">
        <v>247</v>
      </c>
      <c r="R52" s="164">
        <v>0</v>
      </c>
      <c r="S52" s="163">
        <v>538</v>
      </c>
    </row>
    <row r="53" spans="1:19" ht="15" customHeight="1">
      <c r="A53" s="156" t="s">
        <v>77</v>
      </c>
      <c r="B53" s="163">
        <v>41</v>
      </c>
      <c r="C53" s="163">
        <v>4</v>
      </c>
      <c r="D53" s="163">
        <v>61</v>
      </c>
      <c r="E53" s="163">
        <v>125</v>
      </c>
      <c r="F53" s="163">
        <v>85</v>
      </c>
      <c r="G53" s="163">
        <v>31</v>
      </c>
      <c r="H53" s="163">
        <v>91</v>
      </c>
      <c r="I53" s="164">
        <v>438</v>
      </c>
      <c r="J53" s="163">
        <v>78</v>
      </c>
      <c r="K53" s="163">
        <v>38</v>
      </c>
      <c r="L53" s="163">
        <v>265</v>
      </c>
      <c r="M53" s="163">
        <v>166</v>
      </c>
      <c r="N53" s="163">
        <v>64</v>
      </c>
      <c r="O53" s="163">
        <v>0</v>
      </c>
      <c r="P53" s="163">
        <v>73</v>
      </c>
      <c r="Q53" s="164">
        <v>684</v>
      </c>
      <c r="R53" s="164">
        <v>5</v>
      </c>
      <c r="S53" s="163">
        <v>1127</v>
      </c>
    </row>
    <row r="54" spans="1:19" ht="15" customHeight="1">
      <c r="A54" s="160" t="s">
        <v>78</v>
      </c>
      <c r="B54" s="165">
        <v>3</v>
      </c>
      <c r="C54" s="165">
        <v>0</v>
      </c>
      <c r="D54" s="165">
        <v>0</v>
      </c>
      <c r="E54" s="165">
        <v>3</v>
      </c>
      <c r="F54" s="165">
        <v>1</v>
      </c>
      <c r="G54" s="165">
        <v>0</v>
      </c>
      <c r="H54" s="165">
        <v>0</v>
      </c>
      <c r="I54" s="166">
        <v>7</v>
      </c>
      <c r="J54" s="165">
        <v>2</v>
      </c>
      <c r="K54" s="165">
        <v>4</v>
      </c>
      <c r="L54" s="165">
        <v>18</v>
      </c>
      <c r="M54" s="165">
        <v>11</v>
      </c>
      <c r="N54" s="165">
        <v>6</v>
      </c>
      <c r="O54" s="165">
        <v>0</v>
      </c>
      <c r="P54" s="165">
        <v>1</v>
      </c>
      <c r="Q54" s="166">
        <v>42</v>
      </c>
      <c r="R54" s="166">
        <v>3</v>
      </c>
      <c r="S54" s="165">
        <v>52</v>
      </c>
    </row>
    <row r="55" spans="1:19" ht="15" customHeight="1">
      <c r="A55" s="156" t="s">
        <v>79</v>
      </c>
      <c r="B55" s="163">
        <v>40</v>
      </c>
      <c r="C55" s="163">
        <v>0</v>
      </c>
      <c r="D55" s="163">
        <v>159</v>
      </c>
      <c r="E55" s="163">
        <v>82</v>
      </c>
      <c r="F55" s="163">
        <v>123</v>
      </c>
      <c r="G55" s="163">
        <v>16</v>
      </c>
      <c r="H55" s="163">
        <v>55</v>
      </c>
      <c r="I55" s="164">
        <v>475</v>
      </c>
      <c r="J55" s="163">
        <v>71</v>
      </c>
      <c r="K55" s="163">
        <v>0</v>
      </c>
      <c r="L55" s="163">
        <v>207</v>
      </c>
      <c r="M55" s="163">
        <v>128</v>
      </c>
      <c r="N55" s="163">
        <v>95</v>
      </c>
      <c r="O55" s="163">
        <v>1</v>
      </c>
      <c r="P55" s="163">
        <v>61</v>
      </c>
      <c r="Q55" s="164">
        <v>563</v>
      </c>
      <c r="R55" s="164">
        <v>0</v>
      </c>
      <c r="S55" s="163">
        <v>1038</v>
      </c>
    </row>
    <row r="56" spans="1:19" ht="15" customHeight="1">
      <c r="A56" s="156" t="s">
        <v>80</v>
      </c>
      <c r="B56" s="163">
        <v>18</v>
      </c>
      <c r="C56" s="163">
        <v>1</v>
      </c>
      <c r="D56" s="163">
        <v>29</v>
      </c>
      <c r="E56" s="163">
        <v>21</v>
      </c>
      <c r="F56" s="163">
        <v>34</v>
      </c>
      <c r="G56" s="163">
        <v>0</v>
      </c>
      <c r="H56" s="163">
        <v>14</v>
      </c>
      <c r="I56" s="164">
        <v>117</v>
      </c>
      <c r="J56" s="163">
        <v>4</v>
      </c>
      <c r="K56" s="163">
        <v>1</v>
      </c>
      <c r="L56" s="163">
        <v>3</v>
      </c>
      <c r="M56" s="163">
        <v>13</v>
      </c>
      <c r="N56" s="163">
        <v>6</v>
      </c>
      <c r="O56" s="163">
        <v>0</v>
      </c>
      <c r="P56" s="163">
        <v>2</v>
      </c>
      <c r="Q56" s="164">
        <v>29</v>
      </c>
      <c r="R56" s="164">
        <v>0</v>
      </c>
      <c r="S56" s="163">
        <v>146</v>
      </c>
    </row>
    <row r="57" spans="1:19" ht="15" customHeight="1">
      <c r="A57" s="156" t="s">
        <v>81</v>
      </c>
      <c r="B57" s="163">
        <v>60</v>
      </c>
      <c r="C57" s="163">
        <v>1</v>
      </c>
      <c r="D57" s="163">
        <v>95</v>
      </c>
      <c r="E57" s="163">
        <v>106</v>
      </c>
      <c r="F57" s="163">
        <v>82</v>
      </c>
      <c r="G57" s="163">
        <v>59</v>
      </c>
      <c r="H57" s="163">
        <v>80</v>
      </c>
      <c r="I57" s="164">
        <v>483</v>
      </c>
      <c r="J57" s="163">
        <v>120</v>
      </c>
      <c r="K57" s="163">
        <v>20</v>
      </c>
      <c r="L57" s="163">
        <v>275</v>
      </c>
      <c r="M57" s="163">
        <v>165</v>
      </c>
      <c r="N57" s="163">
        <v>62</v>
      </c>
      <c r="O57" s="163">
        <v>16</v>
      </c>
      <c r="P57" s="163">
        <v>55</v>
      </c>
      <c r="Q57" s="164">
        <v>713</v>
      </c>
      <c r="R57" s="164">
        <v>1</v>
      </c>
      <c r="S57" s="163">
        <v>1197</v>
      </c>
    </row>
    <row r="58" spans="1:19" ht="15" customHeight="1">
      <c r="A58" s="160" t="s">
        <v>82</v>
      </c>
      <c r="B58" s="165">
        <v>180</v>
      </c>
      <c r="C58" s="165">
        <v>6</v>
      </c>
      <c r="D58" s="165">
        <v>468</v>
      </c>
      <c r="E58" s="165">
        <v>297</v>
      </c>
      <c r="F58" s="165">
        <v>368</v>
      </c>
      <c r="G58" s="165">
        <v>56</v>
      </c>
      <c r="H58" s="165">
        <v>116</v>
      </c>
      <c r="I58" s="166">
        <v>1491</v>
      </c>
      <c r="J58" s="165">
        <v>437</v>
      </c>
      <c r="K58" s="165">
        <v>241</v>
      </c>
      <c r="L58" s="165">
        <v>787</v>
      </c>
      <c r="M58" s="165">
        <v>594</v>
      </c>
      <c r="N58" s="165">
        <v>429</v>
      </c>
      <c r="O58" s="165">
        <v>9</v>
      </c>
      <c r="P58" s="165">
        <v>160</v>
      </c>
      <c r="Q58" s="166">
        <v>2657</v>
      </c>
      <c r="R58" s="166">
        <v>12</v>
      </c>
      <c r="S58" s="165">
        <v>4160</v>
      </c>
    </row>
    <row r="59" spans="1:19" ht="15" customHeight="1">
      <c r="A59" s="156" t="s">
        <v>83</v>
      </c>
      <c r="B59" s="163">
        <v>25</v>
      </c>
      <c r="C59" s="163">
        <v>1</v>
      </c>
      <c r="D59" s="163">
        <v>50</v>
      </c>
      <c r="E59" s="163">
        <v>18</v>
      </c>
      <c r="F59" s="163">
        <v>21</v>
      </c>
      <c r="G59" s="163">
        <v>5</v>
      </c>
      <c r="H59" s="163">
        <v>15</v>
      </c>
      <c r="I59" s="164">
        <v>135</v>
      </c>
      <c r="J59" s="163">
        <v>25</v>
      </c>
      <c r="K59" s="163">
        <v>2</v>
      </c>
      <c r="L59" s="163">
        <v>62</v>
      </c>
      <c r="M59" s="163">
        <v>25</v>
      </c>
      <c r="N59" s="163">
        <v>12</v>
      </c>
      <c r="O59" s="163">
        <v>5</v>
      </c>
      <c r="P59" s="163">
        <v>9</v>
      </c>
      <c r="Q59" s="164">
        <v>140</v>
      </c>
      <c r="R59" s="164">
        <v>2</v>
      </c>
      <c r="S59" s="163">
        <v>277</v>
      </c>
    </row>
    <row r="60" spans="1:19" ht="15" customHeight="1">
      <c r="A60" s="156" t="s">
        <v>84</v>
      </c>
      <c r="B60" s="163">
        <v>7</v>
      </c>
      <c r="C60" s="163">
        <v>0</v>
      </c>
      <c r="D60" s="163">
        <v>4</v>
      </c>
      <c r="E60" s="163">
        <v>7</v>
      </c>
      <c r="F60" s="163">
        <v>6</v>
      </c>
      <c r="G60" s="163">
        <v>4</v>
      </c>
      <c r="H60" s="163">
        <v>14</v>
      </c>
      <c r="I60" s="164">
        <v>42</v>
      </c>
      <c r="J60" s="163">
        <v>1</v>
      </c>
      <c r="K60" s="163">
        <v>0</v>
      </c>
      <c r="L60" s="163">
        <v>5</v>
      </c>
      <c r="M60" s="163">
        <v>3</v>
      </c>
      <c r="N60" s="163">
        <v>7</v>
      </c>
      <c r="O60" s="163">
        <v>0</v>
      </c>
      <c r="P60" s="163">
        <v>0</v>
      </c>
      <c r="Q60" s="164">
        <v>16</v>
      </c>
      <c r="R60" s="164">
        <v>1</v>
      </c>
      <c r="S60" s="163">
        <v>59</v>
      </c>
    </row>
    <row r="61" spans="1:19" ht="15" customHeight="1">
      <c r="A61" s="156" t="s">
        <v>85</v>
      </c>
      <c r="B61" s="163">
        <v>59</v>
      </c>
      <c r="C61" s="163">
        <v>7</v>
      </c>
      <c r="D61" s="163">
        <v>113</v>
      </c>
      <c r="E61" s="163">
        <v>120</v>
      </c>
      <c r="F61" s="163">
        <v>83</v>
      </c>
      <c r="G61" s="163">
        <v>22</v>
      </c>
      <c r="H61" s="163">
        <v>51</v>
      </c>
      <c r="I61" s="164">
        <v>455</v>
      </c>
      <c r="J61" s="163">
        <v>79</v>
      </c>
      <c r="K61" s="163">
        <v>17</v>
      </c>
      <c r="L61" s="163">
        <v>161</v>
      </c>
      <c r="M61" s="163">
        <v>107</v>
      </c>
      <c r="N61" s="163">
        <v>60</v>
      </c>
      <c r="O61" s="163">
        <v>5</v>
      </c>
      <c r="P61" s="163">
        <v>30</v>
      </c>
      <c r="Q61" s="164">
        <v>459</v>
      </c>
      <c r="R61" s="164">
        <v>3</v>
      </c>
      <c r="S61" s="163">
        <v>917</v>
      </c>
    </row>
    <row r="62" spans="1:19" ht="15" customHeight="1">
      <c r="A62" s="160" t="s">
        <v>86</v>
      </c>
      <c r="B62" s="165">
        <v>23</v>
      </c>
      <c r="C62" s="165">
        <v>31</v>
      </c>
      <c r="D62" s="165">
        <v>42</v>
      </c>
      <c r="E62" s="165">
        <v>54</v>
      </c>
      <c r="F62" s="165">
        <v>91</v>
      </c>
      <c r="G62" s="165">
        <v>18</v>
      </c>
      <c r="H62" s="165">
        <v>32</v>
      </c>
      <c r="I62" s="166">
        <v>291</v>
      </c>
      <c r="J62" s="165">
        <v>61</v>
      </c>
      <c r="K62" s="165">
        <v>43</v>
      </c>
      <c r="L62" s="165">
        <v>186</v>
      </c>
      <c r="M62" s="165">
        <v>83</v>
      </c>
      <c r="N62" s="165">
        <v>33</v>
      </c>
      <c r="O62" s="165">
        <v>3</v>
      </c>
      <c r="P62" s="165">
        <v>19</v>
      </c>
      <c r="Q62" s="166">
        <v>428</v>
      </c>
      <c r="R62" s="166">
        <v>11</v>
      </c>
      <c r="S62" s="165">
        <v>730</v>
      </c>
    </row>
    <row r="63" spans="1:19" ht="15" customHeight="1">
      <c r="A63" s="156" t="s">
        <v>87</v>
      </c>
      <c r="B63" s="163">
        <v>7</v>
      </c>
      <c r="C63" s="163">
        <v>0</v>
      </c>
      <c r="D63" s="163">
        <v>28</v>
      </c>
      <c r="E63" s="163">
        <v>36</v>
      </c>
      <c r="F63" s="163">
        <v>48</v>
      </c>
      <c r="G63" s="163">
        <v>3</v>
      </c>
      <c r="H63" s="163">
        <v>22</v>
      </c>
      <c r="I63" s="164">
        <v>144</v>
      </c>
      <c r="J63" s="163">
        <v>25</v>
      </c>
      <c r="K63" s="163">
        <v>0</v>
      </c>
      <c r="L63" s="163">
        <v>29</v>
      </c>
      <c r="M63" s="163">
        <v>32</v>
      </c>
      <c r="N63" s="163">
        <v>2</v>
      </c>
      <c r="O63" s="163">
        <v>8</v>
      </c>
      <c r="P63" s="163">
        <v>14</v>
      </c>
      <c r="Q63" s="164">
        <v>110</v>
      </c>
      <c r="R63" s="164">
        <v>2</v>
      </c>
      <c r="S63" s="163">
        <v>256</v>
      </c>
    </row>
    <row r="64" spans="1:19" ht="15" customHeight="1">
      <c r="A64" s="156" t="s">
        <v>88</v>
      </c>
      <c r="B64" s="163">
        <v>16</v>
      </c>
      <c r="C64" s="163">
        <v>2</v>
      </c>
      <c r="D64" s="163">
        <v>58</v>
      </c>
      <c r="E64" s="163">
        <v>74</v>
      </c>
      <c r="F64" s="163">
        <v>78</v>
      </c>
      <c r="G64" s="163">
        <v>24</v>
      </c>
      <c r="H64" s="163">
        <v>89</v>
      </c>
      <c r="I64" s="164">
        <v>341</v>
      </c>
      <c r="J64" s="163">
        <v>18</v>
      </c>
      <c r="K64" s="163">
        <v>14</v>
      </c>
      <c r="L64" s="163">
        <v>103</v>
      </c>
      <c r="M64" s="163">
        <v>76</v>
      </c>
      <c r="N64" s="163">
        <v>28</v>
      </c>
      <c r="O64" s="163">
        <v>1</v>
      </c>
      <c r="P64" s="163">
        <v>14</v>
      </c>
      <c r="Q64" s="164">
        <v>254</v>
      </c>
      <c r="R64" s="164">
        <v>0</v>
      </c>
      <c r="S64" s="163">
        <v>595</v>
      </c>
    </row>
    <row r="65" spans="1:19" ht="15" customHeight="1" thickBot="1">
      <c r="A65" s="156" t="s">
        <v>89</v>
      </c>
      <c r="B65" s="163">
        <v>15</v>
      </c>
      <c r="C65" s="163">
        <v>0</v>
      </c>
      <c r="D65" s="163">
        <v>27</v>
      </c>
      <c r="E65" s="163">
        <v>10</v>
      </c>
      <c r="F65" s="163">
        <v>17</v>
      </c>
      <c r="G65" s="163">
        <v>6</v>
      </c>
      <c r="H65" s="163">
        <v>5</v>
      </c>
      <c r="I65" s="164">
        <v>80</v>
      </c>
      <c r="J65" s="163">
        <v>2</v>
      </c>
      <c r="K65" s="163">
        <v>0</v>
      </c>
      <c r="L65" s="163">
        <v>13</v>
      </c>
      <c r="M65" s="163">
        <v>6</v>
      </c>
      <c r="N65" s="163">
        <v>4</v>
      </c>
      <c r="O65" s="163">
        <v>0</v>
      </c>
      <c r="P65" s="163">
        <v>1</v>
      </c>
      <c r="Q65" s="164">
        <v>26</v>
      </c>
      <c r="R65" s="164">
        <v>1</v>
      </c>
      <c r="S65" s="163">
        <v>107</v>
      </c>
    </row>
    <row r="66" spans="1:19" ht="21" customHeight="1" thickTop="1">
      <c r="A66" s="167" t="s">
        <v>90</v>
      </c>
      <c r="B66" s="168">
        <v>1783</v>
      </c>
      <c r="C66" s="168">
        <v>260</v>
      </c>
      <c r="D66" s="168">
        <v>3811</v>
      </c>
      <c r="E66" s="168">
        <v>3189</v>
      </c>
      <c r="F66" s="168">
        <v>3822</v>
      </c>
      <c r="G66" s="168">
        <v>968</v>
      </c>
      <c r="H66" s="168">
        <v>2081</v>
      </c>
      <c r="I66" s="169">
        <v>15914</v>
      </c>
      <c r="J66" s="168">
        <v>3095</v>
      </c>
      <c r="K66" s="168">
        <v>1309</v>
      </c>
      <c r="L66" s="168">
        <v>7990</v>
      </c>
      <c r="M66" s="168">
        <v>5903</v>
      </c>
      <c r="N66" s="168">
        <v>2478</v>
      </c>
      <c r="O66" s="168">
        <v>290</v>
      </c>
      <c r="P66" s="168">
        <v>1785</v>
      </c>
      <c r="Q66" s="169">
        <v>22850</v>
      </c>
      <c r="R66" s="169">
        <v>490</v>
      </c>
      <c r="S66" s="168">
        <v>39254</v>
      </c>
    </row>
    <row r="67" spans="1:19" ht="15" customHeight="1">
      <c r="A67" s="160" t="s">
        <v>91</v>
      </c>
      <c r="B67" s="165">
        <v>17</v>
      </c>
      <c r="C67" s="165">
        <v>0</v>
      </c>
      <c r="D67" s="165">
        <v>25</v>
      </c>
      <c r="E67" s="165">
        <v>55</v>
      </c>
      <c r="F67" s="165">
        <v>3</v>
      </c>
      <c r="G67" s="165">
        <v>28</v>
      </c>
      <c r="H67" s="165">
        <v>10</v>
      </c>
      <c r="I67" s="166">
        <v>138</v>
      </c>
      <c r="J67" s="165">
        <v>30</v>
      </c>
      <c r="K67" s="165">
        <v>0</v>
      </c>
      <c r="L67" s="165">
        <v>55</v>
      </c>
      <c r="M67" s="165">
        <v>36</v>
      </c>
      <c r="N67" s="165">
        <v>25</v>
      </c>
      <c r="O67" s="165">
        <v>3</v>
      </c>
      <c r="P67" s="165">
        <v>1</v>
      </c>
      <c r="Q67" s="166">
        <v>150</v>
      </c>
      <c r="R67" s="166">
        <v>0</v>
      </c>
      <c r="S67" s="165">
        <v>288</v>
      </c>
    </row>
    <row r="68" spans="1:19" ht="21" customHeight="1">
      <c r="A68" s="170" t="s">
        <v>92</v>
      </c>
      <c r="B68" s="165">
        <v>1800</v>
      </c>
      <c r="C68" s="165">
        <v>260</v>
      </c>
      <c r="D68" s="165">
        <v>3836</v>
      </c>
      <c r="E68" s="165">
        <v>3244</v>
      </c>
      <c r="F68" s="165">
        <v>3825</v>
      </c>
      <c r="G68" s="165">
        <v>996</v>
      </c>
      <c r="H68" s="165">
        <v>2091</v>
      </c>
      <c r="I68" s="166">
        <v>16052</v>
      </c>
      <c r="J68" s="165">
        <v>3125</v>
      </c>
      <c r="K68" s="165">
        <v>1309</v>
      </c>
      <c r="L68" s="165">
        <v>8045</v>
      </c>
      <c r="M68" s="165">
        <v>5939</v>
      </c>
      <c r="N68" s="165">
        <v>2503</v>
      </c>
      <c r="O68" s="165">
        <v>293</v>
      </c>
      <c r="P68" s="165">
        <v>1786</v>
      </c>
      <c r="Q68" s="166">
        <v>23000</v>
      </c>
      <c r="R68" s="166">
        <v>490</v>
      </c>
      <c r="S68" s="165">
        <v>39542</v>
      </c>
    </row>
    <row r="69" spans="1:19" ht="24.75" customHeight="1">
      <c r="A69" s="171" t="s">
        <v>134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3"/>
    </row>
    <row r="70" spans="1:19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</row>
    <row r="71" spans="1:19">
      <c r="A71" s="174"/>
      <c r="B71" s="174"/>
      <c r="C71" s="174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</row>
    <row r="76" spans="1:19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</row>
    <row r="77" spans="1:19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</row>
    <row r="78" spans="1:19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</row>
    <row r="79" spans="1:19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19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</row>
    <row r="81" spans="1:19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</row>
    <row r="82" spans="1:19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</row>
    <row r="83" spans="1:19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1:19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</row>
    <row r="85" spans="1:19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1:19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</row>
    <row r="87" spans="1:19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</row>
    <row r="88" spans="1:19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</row>
    <row r="89" spans="1:19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</row>
    <row r="90" spans="1:19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</row>
    <row r="91" spans="1:19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</row>
    <row r="92" spans="1:19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</row>
    <row r="93" spans="1:19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</row>
    <row r="94" spans="1:19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A8B3-2263-46E9-B744-BBB55101E933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93</v>
      </c>
      <c r="C15" s="22">
        <v>127</v>
      </c>
      <c r="D15" s="22">
        <v>135</v>
      </c>
      <c r="E15" s="22">
        <v>229</v>
      </c>
      <c r="F15" s="22">
        <v>63</v>
      </c>
      <c r="G15" s="22">
        <v>136</v>
      </c>
      <c r="H15" s="23">
        <v>783</v>
      </c>
      <c r="I15" s="22">
        <v>83</v>
      </c>
      <c r="J15" s="22">
        <v>121</v>
      </c>
      <c r="K15" s="22">
        <v>9</v>
      </c>
      <c r="L15" s="22">
        <v>88</v>
      </c>
      <c r="M15" s="22">
        <v>58</v>
      </c>
      <c r="N15" s="22">
        <v>46</v>
      </c>
      <c r="O15" s="23">
        <v>405</v>
      </c>
      <c r="P15" s="72">
        <v>19</v>
      </c>
      <c r="Q15" s="22">
        <v>1207</v>
      </c>
    </row>
    <row r="16" spans="1:17">
      <c r="A16" s="38" t="s">
        <v>40</v>
      </c>
      <c r="B16" s="22">
        <v>12</v>
      </c>
      <c r="C16" s="22">
        <v>7</v>
      </c>
      <c r="D16" s="22">
        <v>5</v>
      </c>
      <c r="E16" s="22">
        <v>12</v>
      </c>
      <c r="F16" s="22">
        <v>4</v>
      </c>
      <c r="G16" s="22">
        <v>4</v>
      </c>
      <c r="H16" s="23">
        <v>44</v>
      </c>
      <c r="I16" s="22">
        <v>3</v>
      </c>
      <c r="J16" s="22">
        <v>0</v>
      </c>
      <c r="K16" s="22">
        <v>1</v>
      </c>
      <c r="L16" s="22">
        <v>6</v>
      </c>
      <c r="M16" s="22">
        <v>3</v>
      </c>
      <c r="N16" s="22">
        <v>15</v>
      </c>
      <c r="O16" s="23">
        <v>28</v>
      </c>
      <c r="P16" s="72">
        <v>2</v>
      </c>
      <c r="Q16" s="22">
        <v>74</v>
      </c>
    </row>
    <row r="17" spans="1:17">
      <c r="A17" s="38" t="s">
        <v>41</v>
      </c>
      <c r="B17" s="22">
        <v>177</v>
      </c>
      <c r="C17" s="22">
        <v>97</v>
      </c>
      <c r="D17" s="22">
        <v>69</v>
      </c>
      <c r="E17" s="22">
        <v>167</v>
      </c>
      <c r="F17" s="22">
        <v>39</v>
      </c>
      <c r="G17" s="22">
        <v>71</v>
      </c>
      <c r="H17" s="23">
        <v>620</v>
      </c>
      <c r="I17" s="22">
        <v>48</v>
      </c>
      <c r="J17" s="22">
        <v>55</v>
      </c>
      <c r="K17" s="22">
        <v>251</v>
      </c>
      <c r="L17" s="22">
        <v>155</v>
      </c>
      <c r="M17" s="22">
        <v>63</v>
      </c>
      <c r="N17" s="22">
        <v>60</v>
      </c>
      <c r="O17" s="23">
        <v>632</v>
      </c>
      <c r="P17" s="72">
        <v>41</v>
      </c>
      <c r="Q17" s="22">
        <v>1293</v>
      </c>
    </row>
    <row r="18" spans="1:17">
      <c r="A18" s="44" t="s">
        <v>42</v>
      </c>
      <c r="B18" s="45">
        <v>50</v>
      </c>
      <c r="C18" s="45">
        <v>118</v>
      </c>
      <c r="D18" s="45">
        <v>108</v>
      </c>
      <c r="E18" s="45">
        <v>127</v>
      </c>
      <c r="F18" s="45">
        <v>0</v>
      </c>
      <c r="G18" s="45">
        <v>101</v>
      </c>
      <c r="H18" s="46">
        <v>504</v>
      </c>
      <c r="I18" s="45">
        <v>32</v>
      </c>
      <c r="J18" s="45">
        <v>13</v>
      </c>
      <c r="K18" s="45">
        <v>47</v>
      </c>
      <c r="L18" s="45">
        <v>15</v>
      </c>
      <c r="M18" s="45">
        <v>2</v>
      </c>
      <c r="N18" s="45">
        <v>52</v>
      </c>
      <c r="O18" s="46">
        <v>161</v>
      </c>
      <c r="P18" s="76">
        <v>0</v>
      </c>
      <c r="Q18" s="45">
        <v>665</v>
      </c>
    </row>
    <row r="19" spans="1:17">
      <c r="A19" s="38" t="s">
        <v>43</v>
      </c>
      <c r="B19" s="22">
        <v>253</v>
      </c>
      <c r="C19" s="22">
        <v>278</v>
      </c>
      <c r="D19" s="22">
        <v>452</v>
      </c>
      <c r="E19" s="22">
        <v>311</v>
      </c>
      <c r="F19" s="22">
        <v>152</v>
      </c>
      <c r="G19" s="22">
        <v>117</v>
      </c>
      <c r="H19" s="23">
        <v>1563</v>
      </c>
      <c r="I19" s="22">
        <v>424</v>
      </c>
      <c r="J19" s="22">
        <v>325</v>
      </c>
      <c r="K19" s="22">
        <v>872</v>
      </c>
      <c r="L19" s="22">
        <v>615</v>
      </c>
      <c r="M19" s="22">
        <v>236</v>
      </c>
      <c r="N19" s="22">
        <v>184</v>
      </c>
      <c r="O19" s="23">
        <v>2656</v>
      </c>
      <c r="P19" s="72">
        <v>21</v>
      </c>
      <c r="Q19" s="22">
        <v>4240</v>
      </c>
    </row>
    <row r="20" spans="1:17">
      <c r="A20" s="38" t="s">
        <v>44</v>
      </c>
      <c r="B20" s="22">
        <v>59</v>
      </c>
      <c r="C20" s="22">
        <v>83</v>
      </c>
      <c r="D20" s="22">
        <v>51</v>
      </c>
      <c r="E20" s="22">
        <v>42</v>
      </c>
      <c r="F20" s="22">
        <v>39</v>
      </c>
      <c r="G20" s="22">
        <v>32</v>
      </c>
      <c r="H20" s="23">
        <v>306</v>
      </c>
      <c r="I20" s="22">
        <v>34</v>
      </c>
      <c r="J20" s="22">
        <v>27</v>
      </c>
      <c r="K20" s="22">
        <v>89</v>
      </c>
      <c r="L20" s="22">
        <v>42</v>
      </c>
      <c r="M20" s="22">
        <v>14</v>
      </c>
      <c r="N20" s="22">
        <v>23</v>
      </c>
      <c r="O20" s="23">
        <v>229</v>
      </c>
      <c r="P20" s="72">
        <v>0</v>
      </c>
      <c r="Q20" s="22">
        <v>535</v>
      </c>
    </row>
    <row r="21" spans="1:17">
      <c r="A21" s="38" t="s">
        <v>45</v>
      </c>
      <c r="B21" s="22">
        <v>2</v>
      </c>
      <c r="C21" s="22">
        <v>8</v>
      </c>
      <c r="D21" s="22">
        <v>11</v>
      </c>
      <c r="E21" s="22">
        <v>16</v>
      </c>
      <c r="F21" s="22">
        <v>0</v>
      </c>
      <c r="G21" s="22">
        <v>12</v>
      </c>
      <c r="H21" s="23">
        <v>49</v>
      </c>
      <c r="I21" s="22">
        <v>45</v>
      </c>
      <c r="J21" s="22">
        <v>23</v>
      </c>
      <c r="K21" s="22">
        <v>51</v>
      </c>
      <c r="L21" s="22">
        <v>69</v>
      </c>
      <c r="M21" s="22">
        <v>41</v>
      </c>
      <c r="N21" s="22">
        <v>32</v>
      </c>
      <c r="O21" s="23">
        <v>261</v>
      </c>
      <c r="P21" s="72">
        <v>1</v>
      </c>
      <c r="Q21" s="22">
        <v>311</v>
      </c>
    </row>
    <row r="22" spans="1:17">
      <c r="A22" s="44" t="s">
        <v>46</v>
      </c>
      <c r="B22" s="45">
        <v>0</v>
      </c>
      <c r="C22" s="45">
        <v>26</v>
      </c>
      <c r="D22" s="45">
        <v>6</v>
      </c>
      <c r="E22" s="45">
        <v>22</v>
      </c>
      <c r="F22" s="45">
        <v>1</v>
      </c>
      <c r="G22" s="45">
        <v>28</v>
      </c>
      <c r="H22" s="46">
        <v>83</v>
      </c>
      <c r="I22" s="45">
        <v>13</v>
      </c>
      <c r="J22" s="45">
        <v>0</v>
      </c>
      <c r="K22" s="45">
        <v>26</v>
      </c>
      <c r="L22" s="45">
        <v>14</v>
      </c>
      <c r="M22" s="45">
        <v>8</v>
      </c>
      <c r="N22" s="45">
        <v>4</v>
      </c>
      <c r="O22" s="46">
        <v>65</v>
      </c>
      <c r="P22" s="76">
        <v>0</v>
      </c>
      <c r="Q22" s="45">
        <v>148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0</v>
      </c>
      <c r="J23" s="22">
        <v>1</v>
      </c>
      <c r="K23" s="22">
        <v>0</v>
      </c>
      <c r="L23" s="22">
        <v>0</v>
      </c>
      <c r="M23" s="22">
        <v>0</v>
      </c>
      <c r="N23" s="22">
        <v>36</v>
      </c>
      <c r="O23" s="23">
        <v>37</v>
      </c>
      <c r="P23" s="72">
        <v>0</v>
      </c>
      <c r="Q23" s="22">
        <v>37</v>
      </c>
    </row>
    <row r="24" spans="1:17">
      <c r="A24" s="38" t="s">
        <v>48</v>
      </c>
      <c r="B24" s="22">
        <v>175</v>
      </c>
      <c r="C24" s="22">
        <v>286</v>
      </c>
      <c r="D24" s="22">
        <v>129</v>
      </c>
      <c r="E24" s="22">
        <v>7</v>
      </c>
      <c r="F24" s="22">
        <v>1</v>
      </c>
      <c r="G24" s="22">
        <v>740</v>
      </c>
      <c r="H24" s="23">
        <v>1338</v>
      </c>
      <c r="I24" s="22">
        <v>265</v>
      </c>
      <c r="J24" s="22">
        <v>133</v>
      </c>
      <c r="K24" s="22">
        <v>838</v>
      </c>
      <c r="L24" s="22">
        <v>296</v>
      </c>
      <c r="M24" s="22">
        <v>61</v>
      </c>
      <c r="N24" s="22">
        <v>408</v>
      </c>
      <c r="O24" s="23">
        <v>2001</v>
      </c>
      <c r="P24" s="72">
        <v>18</v>
      </c>
      <c r="Q24" s="22">
        <v>3357</v>
      </c>
    </row>
    <row r="25" spans="1:17">
      <c r="A25" s="38" t="s">
        <v>49</v>
      </c>
      <c r="B25" s="22">
        <v>90</v>
      </c>
      <c r="C25" s="22">
        <v>106</v>
      </c>
      <c r="D25" s="22">
        <v>183</v>
      </c>
      <c r="E25" s="22">
        <v>205</v>
      </c>
      <c r="F25" s="22">
        <v>45</v>
      </c>
      <c r="G25" s="22">
        <v>109</v>
      </c>
      <c r="H25" s="23">
        <v>738</v>
      </c>
      <c r="I25" s="22">
        <v>119</v>
      </c>
      <c r="J25" s="22">
        <v>7</v>
      </c>
      <c r="K25" s="22">
        <v>175</v>
      </c>
      <c r="L25" s="22">
        <v>205</v>
      </c>
      <c r="M25" s="22">
        <v>70</v>
      </c>
      <c r="N25" s="22">
        <v>149</v>
      </c>
      <c r="O25" s="23">
        <v>725</v>
      </c>
      <c r="P25" s="72">
        <v>230</v>
      </c>
      <c r="Q25" s="22">
        <v>1693</v>
      </c>
    </row>
    <row r="26" spans="1:17">
      <c r="A26" s="44" t="s">
        <v>50</v>
      </c>
      <c r="B26" s="45">
        <v>0</v>
      </c>
      <c r="C26" s="45">
        <v>12</v>
      </c>
      <c r="D26" s="45">
        <v>33</v>
      </c>
      <c r="E26" s="45">
        <v>12</v>
      </c>
      <c r="F26" s="45">
        <v>1</v>
      </c>
      <c r="G26" s="45">
        <v>7</v>
      </c>
      <c r="H26" s="46">
        <v>65</v>
      </c>
      <c r="I26" s="45">
        <v>15</v>
      </c>
      <c r="J26" s="45">
        <v>8</v>
      </c>
      <c r="K26" s="45">
        <v>31</v>
      </c>
      <c r="L26" s="45">
        <v>15</v>
      </c>
      <c r="M26" s="45">
        <v>17</v>
      </c>
      <c r="N26" s="45">
        <v>7</v>
      </c>
      <c r="O26" s="46">
        <v>93</v>
      </c>
      <c r="P26" s="76">
        <v>3</v>
      </c>
      <c r="Q26" s="45">
        <v>161</v>
      </c>
    </row>
    <row r="27" spans="1:17">
      <c r="A27" s="38" t="s">
        <v>51</v>
      </c>
      <c r="B27" s="22">
        <v>31</v>
      </c>
      <c r="C27" s="22">
        <v>42</v>
      </c>
      <c r="D27" s="22">
        <v>24</v>
      </c>
      <c r="E27" s="22">
        <v>48</v>
      </c>
      <c r="F27" s="22">
        <v>10</v>
      </c>
      <c r="G27" s="22">
        <v>19</v>
      </c>
      <c r="H27" s="23">
        <v>174</v>
      </c>
      <c r="I27" s="22">
        <v>10</v>
      </c>
      <c r="J27" s="22">
        <v>0</v>
      </c>
      <c r="K27" s="22">
        <v>31</v>
      </c>
      <c r="L27" s="22">
        <v>17</v>
      </c>
      <c r="M27" s="22">
        <v>3</v>
      </c>
      <c r="N27" s="22">
        <v>6</v>
      </c>
      <c r="O27" s="23">
        <v>67</v>
      </c>
      <c r="P27" s="72">
        <v>26</v>
      </c>
      <c r="Q27" s="22">
        <v>267</v>
      </c>
    </row>
    <row r="28" spans="1:17">
      <c r="A28" s="38" t="s">
        <v>52</v>
      </c>
      <c r="B28" s="22">
        <v>51</v>
      </c>
      <c r="C28" s="22">
        <v>64</v>
      </c>
      <c r="D28" s="22">
        <v>92</v>
      </c>
      <c r="E28" s="22">
        <v>140</v>
      </c>
      <c r="F28" s="22">
        <v>23</v>
      </c>
      <c r="G28" s="22">
        <v>109</v>
      </c>
      <c r="H28" s="23">
        <v>479</v>
      </c>
      <c r="I28" s="22">
        <v>98</v>
      </c>
      <c r="J28" s="22">
        <v>14</v>
      </c>
      <c r="K28" s="22">
        <v>231</v>
      </c>
      <c r="L28" s="22">
        <v>242</v>
      </c>
      <c r="M28" s="22">
        <v>88</v>
      </c>
      <c r="N28" s="22">
        <v>99</v>
      </c>
      <c r="O28" s="23">
        <v>772</v>
      </c>
      <c r="P28" s="72">
        <v>3</v>
      </c>
      <c r="Q28" s="22">
        <v>1254</v>
      </c>
    </row>
    <row r="29" spans="1:17">
      <c r="A29" s="38" t="s">
        <v>53</v>
      </c>
      <c r="B29" s="22">
        <v>71</v>
      </c>
      <c r="C29" s="22">
        <v>0</v>
      </c>
      <c r="D29" s="22">
        <v>95</v>
      </c>
      <c r="E29" s="22">
        <v>224</v>
      </c>
      <c r="F29" s="22">
        <v>0</v>
      </c>
      <c r="G29" s="22">
        <v>149</v>
      </c>
      <c r="H29" s="23">
        <v>539</v>
      </c>
      <c r="I29" s="22">
        <v>25</v>
      </c>
      <c r="J29" s="22">
        <v>0</v>
      </c>
      <c r="K29" s="22">
        <v>0</v>
      </c>
      <c r="L29" s="22">
        <v>40</v>
      </c>
      <c r="M29" s="22">
        <v>42</v>
      </c>
      <c r="N29" s="22">
        <v>256</v>
      </c>
      <c r="O29" s="23">
        <v>363</v>
      </c>
      <c r="P29" s="72">
        <v>0</v>
      </c>
      <c r="Q29" s="22">
        <v>902</v>
      </c>
    </row>
    <row r="30" spans="1:17">
      <c r="A30" s="44" t="s">
        <v>54</v>
      </c>
      <c r="B30" s="45">
        <v>34</v>
      </c>
      <c r="C30" s="45">
        <v>97</v>
      </c>
      <c r="D30" s="45">
        <v>61</v>
      </c>
      <c r="E30" s="45">
        <v>78</v>
      </c>
      <c r="F30" s="45">
        <v>13</v>
      </c>
      <c r="G30" s="45">
        <v>57</v>
      </c>
      <c r="H30" s="46">
        <v>340</v>
      </c>
      <c r="I30" s="45">
        <v>12</v>
      </c>
      <c r="J30" s="45">
        <v>4</v>
      </c>
      <c r="K30" s="45">
        <v>29</v>
      </c>
      <c r="L30" s="45">
        <v>9</v>
      </c>
      <c r="M30" s="45">
        <v>1</v>
      </c>
      <c r="N30" s="45">
        <v>44</v>
      </c>
      <c r="O30" s="46">
        <v>99</v>
      </c>
      <c r="P30" s="76">
        <v>0</v>
      </c>
      <c r="Q30" s="45">
        <v>439</v>
      </c>
    </row>
    <row r="31" spans="1:17">
      <c r="A31" s="38" t="s">
        <v>55</v>
      </c>
      <c r="B31" s="22">
        <v>48</v>
      </c>
      <c r="C31" s="22">
        <v>120</v>
      </c>
      <c r="D31" s="22">
        <v>57</v>
      </c>
      <c r="E31" s="22">
        <v>67</v>
      </c>
      <c r="F31" s="22">
        <v>9</v>
      </c>
      <c r="G31" s="22">
        <v>64</v>
      </c>
      <c r="H31" s="23">
        <v>365</v>
      </c>
      <c r="I31" s="22">
        <v>1</v>
      </c>
      <c r="J31" s="22">
        <v>2</v>
      </c>
      <c r="K31" s="22">
        <v>37</v>
      </c>
      <c r="L31" s="22">
        <v>35</v>
      </c>
      <c r="M31" s="22">
        <v>11</v>
      </c>
      <c r="N31" s="22">
        <v>17</v>
      </c>
      <c r="O31" s="23">
        <v>103</v>
      </c>
      <c r="P31" s="72">
        <v>0</v>
      </c>
      <c r="Q31" s="22">
        <v>468</v>
      </c>
    </row>
    <row r="32" spans="1:17">
      <c r="A32" s="38" t="s">
        <v>56</v>
      </c>
      <c r="B32" s="22">
        <v>52</v>
      </c>
      <c r="C32" s="22">
        <v>118</v>
      </c>
      <c r="D32" s="22">
        <v>77</v>
      </c>
      <c r="E32" s="22">
        <v>207</v>
      </c>
      <c r="F32" s="22">
        <v>127</v>
      </c>
      <c r="G32" s="22">
        <v>107</v>
      </c>
      <c r="H32" s="23">
        <v>688</v>
      </c>
      <c r="I32" s="22">
        <v>29</v>
      </c>
      <c r="J32" s="22">
        <v>5</v>
      </c>
      <c r="K32" s="22">
        <v>76</v>
      </c>
      <c r="L32" s="22">
        <v>40</v>
      </c>
      <c r="M32" s="22">
        <v>22</v>
      </c>
      <c r="N32" s="22">
        <v>53</v>
      </c>
      <c r="O32" s="23">
        <v>225</v>
      </c>
      <c r="P32" s="72">
        <v>0</v>
      </c>
      <c r="Q32" s="22">
        <v>913</v>
      </c>
    </row>
    <row r="33" spans="1:17">
      <c r="A33" s="38" t="s">
        <v>57</v>
      </c>
      <c r="B33" s="22">
        <v>80</v>
      </c>
      <c r="C33" s="22">
        <v>42</v>
      </c>
      <c r="D33" s="22">
        <v>80</v>
      </c>
      <c r="E33" s="22">
        <v>124</v>
      </c>
      <c r="F33" s="22">
        <v>38</v>
      </c>
      <c r="G33" s="22">
        <v>102</v>
      </c>
      <c r="H33" s="23">
        <v>466</v>
      </c>
      <c r="I33" s="22">
        <v>98</v>
      </c>
      <c r="J33" s="22">
        <v>10</v>
      </c>
      <c r="K33" s="22">
        <v>145</v>
      </c>
      <c r="L33" s="22">
        <v>117</v>
      </c>
      <c r="M33" s="22">
        <v>50</v>
      </c>
      <c r="N33" s="22">
        <v>94</v>
      </c>
      <c r="O33" s="23">
        <v>514</v>
      </c>
      <c r="P33" s="72">
        <v>7</v>
      </c>
      <c r="Q33" s="22">
        <v>987</v>
      </c>
    </row>
    <row r="34" spans="1:17">
      <c r="A34" s="44" t="s">
        <v>58</v>
      </c>
      <c r="B34" s="45">
        <v>9</v>
      </c>
      <c r="C34" s="45">
        <v>24</v>
      </c>
      <c r="D34" s="45">
        <v>28</v>
      </c>
      <c r="E34" s="45">
        <v>42</v>
      </c>
      <c r="F34" s="45">
        <v>26</v>
      </c>
      <c r="G34" s="45">
        <v>32</v>
      </c>
      <c r="H34" s="46">
        <v>161</v>
      </c>
      <c r="I34" s="45">
        <v>6</v>
      </c>
      <c r="J34" s="45">
        <v>2</v>
      </c>
      <c r="K34" s="45">
        <v>1</v>
      </c>
      <c r="L34" s="45">
        <v>5</v>
      </c>
      <c r="M34" s="45">
        <v>9</v>
      </c>
      <c r="N34" s="45">
        <v>2</v>
      </c>
      <c r="O34" s="46">
        <v>25</v>
      </c>
      <c r="P34" s="76">
        <v>2</v>
      </c>
      <c r="Q34" s="45">
        <v>188</v>
      </c>
    </row>
    <row r="35" spans="1:17">
      <c r="A35" s="38" t="s">
        <v>59</v>
      </c>
      <c r="B35" s="22">
        <v>19</v>
      </c>
      <c r="C35" s="22">
        <v>68</v>
      </c>
      <c r="D35" s="22">
        <v>69</v>
      </c>
      <c r="E35" s="22">
        <v>53</v>
      </c>
      <c r="F35" s="22">
        <v>25</v>
      </c>
      <c r="G35" s="22">
        <v>49</v>
      </c>
      <c r="H35" s="23">
        <v>283</v>
      </c>
      <c r="I35" s="22">
        <v>50</v>
      </c>
      <c r="J35" s="22">
        <v>48</v>
      </c>
      <c r="K35" s="22">
        <v>118</v>
      </c>
      <c r="L35" s="22">
        <v>76</v>
      </c>
      <c r="M35" s="22">
        <v>32</v>
      </c>
      <c r="N35" s="22">
        <v>38</v>
      </c>
      <c r="O35" s="23">
        <v>362</v>
      </c>
      <c r="P35" s="72">
        <v>7</v>
      </c>
      <c r="Q35" s="22">
        <v>652</v>
      </c>
    </row>
    <row r="36" spans="1:17">
      <c r="A36" s="38" t="s">
        <v>60</v>
      </c>
      <c r="B36" s="22">
        <v>10</v>
      </c>
      <c r="C36" s="22">
        <v>11</v>
      </c>
      <c r="D36" s="22">
        <v>9</v>
      </c>
      <c r="E36" s="22">
        <v>5</v>
      </c>
      <c r="F36" s="22">
        <v>5</v>
      </c>
      <c r="G36" s="22">
        <v>8</v>
      </c>
      <c r="H36" s="23">
        <v>48</v>
      </c>
      <c r="I36" s="22">
        <v>62</v>
      </c>
      <c r="J36" s="22">
        <v>71</v>
      </c>
      <c r="K36" s="22">
        <v>13</v>
      </c>
      <c r="L36" s="22">
        <v>65</v>
      </c>
      <c r="M36" s="22">
        <v>53</v>
      </c>
      <c r="N36" s="22">
        <v>115</v>
      </c>
      <c r="O36" s="23">
        <v>379</v>
      </c>
      <c r="P36" s="72">
        <v>2</v>
      </c>
      <c r="Q36" s="22">
        <v>429</v>
      </c>
    </row>
    <row r="37" spans="1:17">
      <c r="A37" s="38" t="s">
        <v>61</v>
      </c>
      <c r="B37" s="22">
        <v>36</v>
      </c>
      <c r="C37" s="22">
        <v>117</v>
      </c>
      <c r="D37" s="22">
        <v>172</v>
      </c>
      <c r="E37" s="22">
        <v>178</v>
      </c>
      <c r="F37" s="22">
        <v>51</v>
      </c>
      <c r="G37" s="22">
        <v>110</v>
      </c>
      <c r="H37" s="23">
        <v>664</v>
      </c>
      <c r="I37" s="22">
        <v>72</v>
      </c>
      <c r="J37" s="22">
        <v>11</v>
      </c>
      <c r="K37" s="22">
        <v>172</v>
      </c>
      <c r="L37" s="22">
        <v>91</v>
      </c>
      <c r="M37" s="22">
        <v>28</v>
      </c>
      <c r="N37" s="22">
        <v>47</v>
      </c>
      <c r="O37" s="23">
        <v>421</v>
      </c>
      <c r="P37" s="72">
        <v>1</v>
      </c>
      <c r="Q37" s="22">
        <v>1086</v>
      </c>
    </row>
    <row r="38" spans="1:17">
      <c r="A38" s="44" t="s">
        <v>62</v>
      </c>
      <c r="B38" s="45">
        <v>14</v>
      </c>
      <c r="C38" s="45">
        <v>69</v>
      </c>
      <c r="D38" s="45">
        <v>83</v>
      </c>
      <c r="E38" s="45">
        <v>85</v>
      </c>
      <c r="F38" s="45">
        <v>30</v>
      </c>
      <c r="G38" s="45">
        <v>65</v>
      </c>
      <c r="H38" s="46">
        <v>346</v>
      </c>
      <c r="I38" s="45">
        <v>29</v>
      </c>
      <c r="J38" s="45">
        <v>7</v>
      </c>
      <c r="K38" s="45">
        <v>34</v>
      </c>
      <c r="L38" s="45">
        <v>52</v>
      </c>
      <c r="M38" s="45">
        <v>7</v>
      </c>
      <c r="N38" s="45">
        <v>19</v>
      </c>
      <c r="O38" s="46">
        <v>148</v>
      </c>
      <c r="P38" s="76">
        <v>0</v>
      </c>
      <c r="Q38" s="45">
        <v>494</v>
      </c>
    </row>
    <row r="39" spans="1:17">
      <c r="A39" s="38" t="s">
        <v>63</v>
      </c>
      <c r="B39" s="22">
        <v>69</v>
      </c>
      <c r="C39" s="22">
        <v>88</v>
      </c>
      <c r="D39" s="22">
        <v>41</v>
      </c>
      <c r="E39" s="22">
        <v>449</v>
      </c>
      <c r="F39" s="22">
        <v>18</v>
      </c>
      <c r="G39" s="22">
        <v>7</v>
      </c>
      <c r="H39" s="23">
        <v>672</v>
      </c>
      <c r="I39" s="22">
        <v>29</v>
      </c>
      <c r="J39" s="22">
        <v>18</v>
      </c>
      <c r="K39" s="22">
        <v>50</v>
      </c>
      <c r="L39" s="22">
        <v>9</v>
      </c>
      <c r="M39" s="22">
        <v>0</v>
      </c>
      <c r="N39" s="22">
        <v>132</v>
      </c>
      <c r="O39" s="23">
        <v>238</v>
      </c>
      <c r="P39" s="72">
        <v>1</v>
      </c>
      <c r="Q39" s="22">
        <v>911</v>
      </c>
    </row>
    <row r="40" spans="1:17">
      <c r="A40" s="38" t="s">
        <v>64</v>
      </c>
      <c r="B40" s="22">
        <v>91</v>
      </c>
      <c r="C40" s="22">
        <v>195</v>
      </c>
      <c r="D40" s="22">
        <v>123</v>
      </c>
      <c r="E40" s="22">
        <v>204</v>
      </c>
      <c r="F40" s="22">
        <v>24</v>
      </c>
      <c r="G40" s="22">
        <v>113</v>
      </c>
      <c r="H40" s="23">
        <v>750</v>
      </c>
      <c r="I40" s="22">
        <v>73</v>
      </c>
      <c r="J40" s="22">
        <v>93</v>
      </c>
      <c r="K40" s="22">
        <v>53</v>
      </c>
      <c r="L40" s="22">
        <v>58</v>
      </c>
      <c r="M40" s="22">
        <v>29</v>
      </c>
      <c r="N40" s="22">
        <v>39</v>
      </c>
      <c r="O40" s="23">
        <v>345</v>
      </c>
      <c r="P40" s="72">
        <v>1</v>
      </c>
      <c r="Q40" s="22">
        <v>1096</v>
      </c>
    </row>
    <row r="41" spans="1:17">
      <c r="A41" s="38" t="s">
        <v>65</v>
      </c>
      <c r="B41" s="22">
        <v>33</v>
      </c>
      <c r="C41" s="22">
        <v>79</v>
      </c>
      <c r="D41" s="22">
        <v>53</v>
      </c>
      <c r="E41" s="22">
        <v>31</v>
      </c>
      <c r="F41" s="22">
        <v>0</v>
      </c>
      <c r="G41" s="22">
        <v>54</v>
      </c>
      <c r="H41" s="23">
        <v>250</v>
      </c>
      <c r="I41" s="22">
        <v>3</v>
      </c>
      <c r="J41" s="22">
        <v>1</v>
      </c>
      <c r="K41" s="22">
        <v>6</v>
      </c>
      <c r="L41" s="22">
        <v>2</v>
      </c>
      <c r="M41" s="22">
        <v>1</v>
      </c>
      <c r="N41" s="22">
        <v>1</v>
      </c>
      <c r="O41" s="23">
        <v>14</v>
      </c>
      <c r="P41" s="72">
        <v>0</v>
      </c>
      <c r="Q41" s="22">
        <v>264</v>
      </c>
    </row>
    <row r="42" spans="1:17">
      <c r="A42" s="44" t="s">
        <v>66</v>
      </c>
      <c r="B42" s="45">
        <v>30</v>
      </c>
      <c r="C42" s="45">
        <v>49</v>
      </c>
      <c r="D42" s="45">
        <v>47</v>
      </c>
      <c r="E42" s="45">
        <v>40</v>
      </c>
      <c r="F42" s="45">
        <v>8</v>
      </c>
      <c r="G42" s="45">
        <v>35</v>
      </c>
      <c r="H42" s="46">
        <v>209</v>
      </c>
      <c r="I42" s="45">
        <v>1</v>
      </c>
      <c r="J42" s="45">
        <v>6</v>
      </c>
      <c r="K42" s="45">
        <v>25</v>
      </c>
      <c r="L42" s="45">
        <v>10</v>
      </c>
      <c r="M42" s="45">
        <v>6</v>
      </c>
      <c r="N42" s="45">
        <v>12</v>
      </c>
      <c r="O42" s="46">
        <v>60</v>
      </c>
      <c r="P42" s="76">
        <v>0</v>
      </c>
      <c r="Q42" s="45">
        <v>269</v>
      </c>
    </row>
    <row r="43" spans="1:17">
      <c r="A43" s="38" t="s">
        <v>67</v>
      </c>
      <c r="B43" s="22">
        <v>35</v>
      </c>
      <c r="C43" s="22">
        <v>76</v>
      </c>
      <c r="D43" s="22">
        <v>16</v>
      </c>
      <c r="E43" s="22">
        <v>5</v>
      </c>
      <c r="F43" s="22">
        <v>9</v>
      </c>
      <c r="G43" s="22">
        <v>0</v>
      </c>
      <c r="H43" s="23">
        <v>141</v>
      </c>
      <c r="I43" s="22">
        <v>34</v>
      </c>
      <c r="J43" s="22">
        <v>10</v>
      </c>
      <c r="K43" s="22">
        <v>55</v>
      </c>
      <c r="L43" s="22">
        <v>94</v>
      </c>
      <c r="M43" s="22">
        <v>18</v>
      </c>
      <c r="N43" s="22">
        <v>52</v>
      </c>
      <c r="O43" s="23">
        <v>263</v>
      </c>
      <c r="P43" s="72">
        <v>27</v>
      </c>
      <c r="Q43" s="22">
        <v>431</v>
      </c>
    </row>
    <row r="44" spans="1:17">
      <c r="A44" s="38" t="s">
        <v>68</v>
      </c>
      <c r="B44" s="22">
        <v>8</v>
      </c>
      <c r="C44" s="22">
        <v>16</v>
      </c>
      <c r="D44" s="22">
        <v>17</v>
      </c>
      <c r="E44" s="22">
        <v>12</v>
      </c>
      <c r="F44" s="22">
        <v>8</v>
      </c>
      <c r="G44" s="22">
        <v>14</v>
      </c>
      <c r="H44" s="23">
        <v>75</v>
      </c>
      <c r="I44" s="22">
        <v>6</v>
      </c>
      <c r="J44" s="22">
        <v>3</v>
      </c>
      <c r="K44" s="22">
        <v>5</v>
      </c>
      <c r="L44" s="22">
        <v>19</v>
      </c>
      <c r="M44" s="22">
        <v>7</v>
      </c>
      <c r="N44" s="22">
        <v>12</v>
      </c>
      <c r="O44" s="23">
        <v>52</v>
      </c>
      <c r="P44" s="72">
        <v>0</v>
      </c>
      <c r="Q44" s="22">
        <v>127</v>
      </c>
    </row>
    <row r="45" spans="1:17">
      <c r="A45" s="38" t="s">
        <v>69</v>
      </c>
      <c r="B45" s="22">
        <v>13</v>
      </c>
      <c r="C45" s="22">
        <v>24</v>
      </c>
      <c r="D45" s="22">
        <v>21</v>
      </c>
      <c r="E45" s="22">
        <v>25</v>
      </c>
      <c r="F45" s="22">
        <v>12</v>
      </c>
      <c r="G45" s="22">
        <v>19</v>
      </c>
      <c r="H45" s="23">
        <v>114</v>
      </c>
      <c r="I45" s="22">
        <v>96</v>
      </c>
      <c r="J45" s="22">
        <v>60</v>
      </c>
      <c r="K45" s="22">
        <v>215</v>
      </c>
      <c r="L45" s="22">
        <v>150</v>
      </c>
      <c r="M45" s="22">
        <v>63</v>
      </c>
      <c r="N45" s="22">
        <v>72</v>
      </c>
      <c r="O45" s="23">
        <v>656</v>
      </c>
      <c r="P45" s="72">
        <v>1</v>
      </c>
      <c r="Q45" s="22">
        <v>771</v>
      </c>
    </row>
    <row r="46" spans="1:17">
      <c r="A46" s="44" t="s">
        <v>70</v>
      </c>
      <c r="B46" s="45">
        <v>113</v>
      </c>
      <c r="C46" s="45">
        <v>69</v>
      </c>
      <c r="D46" s="45">
        <v>28</v>
      </c>
      <c r="E46" s="45">
        <v>56</v>
      </c>
      <c r="F46" s="45">
        <v>39</v>
      </c>
      <c r="G46" s="45">
        <v>21</v>
      </c>
      <c r="H46" s="46">
        <v>326</v>
      </c>
      <c r="I46" s="45">
        <v>7</v>
      </c>
      <c r="J46" s="45">
        <v>17</v>
      </c>
      <c r="K46" s="45">
        <v>9</v>
      </c>
      <c r="L46" s="45">
        <v>35</v>
      </c>
      <c r="M46" s="45">
        <v>24</v>
      </c>
      <c r="N46" s="45">
        <v>25</v>
      </c>
      <c r="O46" s="46">
        <v>117</v>
      </c>
      <c r="P46" s="76">
        <v>41</v>
      </c>
      <c r="Q46" s="45">
        <v>484</v>
      </c>
    </row>
    <row r="47" spans="1:17">
      <c r="A47" s="38" t="s">
        <v>71</v>
      </c>
      <c r="B47" s="22">
        <v>93</v>
      </c>
      <c r="C47" s="22">
        <v>156</v>
      </c>
      <c r="D47" s="22">
        <v>61</v>
      </c>
      <c r="E47" s="22">
        <v>76</v>
      </c>
      <c r="F47" s="22">
        <v>54</v>
      </c>
      <c r="G47" s="22">
        <v>165</v>
      </c>
      <c r="H47" s="23">
        <v>605</v>
      </c>
      <c r="I47" s="22">
        <v>43</v>
      </c>
      <c r="J47" s="22">
        <v>93</v>
      </c>
      <c r="K47" s="22">
        <v>293</v>
      </c>
      <c r="L47" s="22">
        <v>171</v>
      </c>
      <c r="M47" s="22">
        <v>66</v>
      </c>
      <c r="N47" s="22">
        <v>176</v>
      </c>
      <c r="O47" s="23">
        <v>842</v>
      </c>
      <c r="P47" s="72">
        <v>7</v>
      </c>
      <c r="Q47" s="22">
        <v>1454</v>
      </c>
    </row>
    <row r="48" spans="1:17">
      <c r="A48" s="38" t="s">
        <v>72</v>
      </c>
      <c r="B48" s="22">
        <v>75</v>
      </c>
      <c r="C48" s="22">
        <v>198</v>
      </c>
      <c r="D48" s="22">
        <v>122</v>
      </c>
      <c r="E48" s="22">
        <v>232</v>
      </c>
      <c r="F48" s="22">
        <v>159</v>
      </c>
      <c r="G48" s="22">
        <v>301</v>
      </c>
      <c r="H48" s="23">
        <v>1087</v>
      </c>
      <c r="I48" s="22">
        <v>45</v>
      </c>
      <c r="J48" s="22">
        <v>23</v>
      </c>
      <c r="K48" s="22">
        <v>89</v>
      </c>
      <c r="L48" s="22">
        <v>78</v>
      </c>
      <c r="M48" s="22">
        <v>44</v>
      </c>
      <c r="N48" s="22">
        <v>188</v>
      </c>
      <c r="O48" s="23">
        <v>467</v>
      </c>
      <c r="P48" s="72">
        <v>0</v>
      </c>
      <c r="Q48" s="22">
        <v>1554</v>
      </c>
    </row>
    <row r="49" spans="1:17">
      <c r="A49" s="38" t="s">
        <v>73</v>
      </c>
      <c r="B49" s="22">
        <v>10</v>
      </c>
      <c r="C49" s="22">
        <v>30</v>
      </c>
      <c r="D49" s="22">
        <v>17</v>
      </c>
      <c r="E49" s="22">
        <v>19</v>
      </c>
      <c r="F49" s="22">
        <v>2</v>
      </c>
      <c r="G49" s="22">
        <v>28</v>
      </c>
      <c r="H49" s="23">
        <v>106</v>
      </c>
      <c r="I49" s="22">
        <v>0</v>
      </c>
      <c r="J49" s="22">
        <v>0</v>
      </c>
      <c r="K49" s="22">
        <v>2</v>
      </c>
      <c r="L49" s="22">
        <v>0</v>
      </c>
      <c r="M49" s="22">
        <v>0</v>
      </c>
      <c r="N49" s="22">
        <v>2</v>
      </c>
      <c r="O49" s="23">
        <v>4</v>
      </c>
      <c r="P49" s="72">
        <v>1</v>
      </c>
      <c r="Q49" s="22">
        <v>111</v>
      </c>
    </row>
    <row r="50" spans="1:17">
      <c r="A50" s="44" t="s">
        <v>74</v>
      </c>
      <c r="B50" s="45">
        <v>64</v>
      </c>
      <c r="C50" s="45">
        <v>129</v>
      </c>
      <c r="D50" s="45">
        <v>95</v>
      </c>
      <c r="E50" s="45">
        <v>276</v>
      </c>
      <c r="F50" s="45">
        <v>105</v>
      </c>
      <c r="G50" s="45">
        <v>174</v>
      </c>
      <c r="H50" s="46">
        <v>843</v>
      </c>
      <c r="I50" s="45">
        <v>62</v>
      </c>
      <c r="J50" s="45">
        <v>83</v>
      </c>
      <c r="K50" s="45">
        <v>28</v>
      </c>
      <c r="L50" s="45">
        <v>102</v>
      </c>
      <c r="M50" s="45">
        <v>54</v>
      </c>
      <c r="N50" s="45">
        <v>63</v>
      </c>
      <c r="O50" s="46">
        <v>392</v>
      </c>
      <c r="P50" s="76">
        <v>3</v>
      </c>
      <c r="Q50" s="45">
        <v>1238</v>
      </c>
    </row>
    <row r="51" spans="1:17">
      <c r="A51" s="38" t="s">
        <v>75</v>
      </c>
      <c r="B51" s="22">
        <v>79</v>
      </c>
      <c r="C51" s="22">
        <v>119</v>
      </c>
      <c r="D51" s="22">
        <v>117</v>
      </c>
      <c r="E51" s="22">
        <v>140</v>
      </c>
      <c r="F51" s="22">
        <v>4</v>
      </c>
      <c r="G51" s="22">
        <v>127</v>
      </c>
      <c r="H51" s="23">
        <v>586</v>
      </c>
      <c r="I51" s="22">
        <v>35</v>
      </c>
      <c r="J51" s="22">
        <v>23</v>
      </c>
      <c r="K51" s="22">
        <v>47</v>
      </c>
      <c r="L51" s="22">
        <v>38</v>
      </c>
      <c r="M51" s="22">
        <v>9</v>
      </c>
      <c r="N51" s="22">
        <v>27</v>
      </c>
      <c r="O51" s="23">
        <v>179</v>
      </c>
      <c r="P51" s="72">
        <v>0</v>
      </c>
      <c r="Q51" s="22">
        <v>765</v>
      </c>
    </row>
    <row r="52" spans="1:17">
      <c r="A52" s="38" t="s">
        <v>76</v>
      </c>
      <c r="B52" s="22">
        <v>26</v>
      </c>
      <c r="C52" s="22">
        <v>121</v>
      </c>
      <c r="D52" s="22">
        <v>58</v>
      </c>
      <c r="E52" s="22">
        <v>73</v>
      </c>
      <c r="F52" s="22">
        <v>18</v>
      </c>
      <c r="G52" s="22">
        <v>36</v>
      </c>
      <c r="H52" s="23">
        <v>332</v>
      </c>
      <c r="I52" s="22">
        <v>13</v>
      </c>
      <c r="J52" s="22">
        <v>4</v>
      </c>
      <c r="K52" s="22">
        <v>60</v>
      </c>
      <c r="L52" s="22">
        <v>33</v>
      </c>
      <c r="M52" s="22">
        <v>22</v>
      </c>
      <c r="N52" s="22">
        <v>14</v>
      </c>
      <c r="O52" s="23">
        <v>146</v>
      </c>
      <c r="P52" s="72">
        <v>0</v>
      </c>
      <c r="Q52" s="22">
        <v>478</v>
      </c>
    </row>
    <row r="53" spans="1:17">
      <c r="A53" s="38" t="s">
        <v>77</v>
      </c>
      <c r="B53" s="22">
        <v>60</v>
      </c>
      <c r="C53" s="22">
        <v>119</v>
      </c>
      <c r="D53" s="22">
        <v>184</v>
      </c>
      <c r="E53" s="22">
        <v>159</v>
      </c>
      <c r="F53" s="22">
        <v>80</v>
      </c>
      <c r="G53" s="22">
        <v>151</v>
      </c>
      <c r="H53" s="23">
        <v>753</v>
      </c>
      <c r="I53" s="22">
        <v>63</v>
      </c>
      <c r="J53" s="22">
        <v>43</v>
      </c>
      <c r="K53" s="22">
        <v>252</v>
      </c>
      <c r="L53" s="22">
        <v>169</v>
      </c>
      <c r="M53" s="22">
        <v>70</v>
      </c>
      <c r="N53" s="22">
        <v>169</v>
      </c>
      <c r="O53" s="23">
        <v>766</v>
      </c>
      <c r="P53" s="72">
        <v>6</v>
      </c>
      <c r="Q53" s="22">
        <v>1525</v>
      </c>
    </row>
    <row r="54" spans="1:17">
      <c r="A54" s="44" t="s">
        <v>78</v>
      </c>
      <c r="B54" s="45">
        <v>1</v>
      </c>
      <c r="C54" s="45">
        <v>0</v>
      </c>
      <c r="D54" s="45">
        <v>5</v>
      </c>
      <c r="E54" s="45">
        <v>2</v>
      </c>
      <c r="F54" s="45">
        <v>1</v>
      </c>
      <c r="G54" s="45">
        <v>0</v>
      </c>
      <c r="H54" s="46">
        <v>9</v>
      </c>
      <c r="I54" s="45">
        <v>6</v>
      </c>
      <c r="J54" s="45">
        <v>12</v>
      </c>
      <c r="K54" s="45">
        <v>25</v>
      </c>
      <c r="L54" s="45">
        <v>17</v>
      </c>
      <c r="M54" s="45">
        <v>11</v>
      </c>
      <c r="N54" s="45">
        <v>1</v>
      </c>
      <c r="O54" s="46">
        <v>72</v>
      </c>
      <c r="P54" s="76">
        <v>0</v>
      </c>
      <c r="Q54" s="45">
        <v>81</v>
      </c>
    </row>
    <row r="55" spans="1:17">
      <c r="A55" s="38" t="s">
        <v>79</v>
      </c>
      <c r="B55" s="22">
        <v>106</v>
      </c>
      <c r="C55" s="22">
        <v>175</v>
      </c>
      <c r="D55" s="22">
        <v>218</v>
      </c>
      <c r="E55" s="22">
        <v>259</v>
      </c>
      <c r="F55" s="22">
        <v>64</v>
      </c>
      <c r="G55" s="22">
        <v>0</v>
      </c>
      <c r="H55" s="23">
        <v>822</v>
      </c>
      <c r="I55" s="22">
        <v>23</v>
      </c>
      <c r="J55" s="22">
        <v>2</v>
      </c>
      <c r="K55" s="22">
        <v>53</v>
      </c>
      <c r="L55" s="22">
        <v>43</v>
      </c>
      <c r="M55" s="22">
        <v>20</v>
      </c>
      <c r="N55" s="22">
        <v>0</v>
      </c>
      <c r="O55" s="23">
        <v>141</v>
      </c>
      <c r="P55" s="72">
        <v>82</v>
      </c>
      <c r="Q55" s="22">
        <v>1045</v>
      </c>
    </row>
    <row r="56" spans="1:17">
      <c r="A56" s="38" t="s">
        <v>80</v>
      </c>
      <c r="B56" s="22">
        <v>23</v>
      </c>
      <c r="C56" s="22">
        <v>33</v>
      </c>
      <c r="D56" s="22">
        <v>33</v>
      </c>
      <c r="E56" s="22">
        <v>41</v>
      </c>
      <c r="F56" s="22">
        <v>2</v>
      </c>
      <c r="G56" s="22">
        <v>32</v>
      </c>
      <c r="H56" s="23">
        <v>164</v>
      </c>
      <c r="I56" s="22">
        <v>6</v>
      </c>
      <c r="J56" s="22">
        <v>1</v>
      </c>
      <c r="K56" s="22">
        <v>6</v>
      </c>
      <c r="L56" s="22">
        <v>6</v>
      </c>
      <c r="M56" s="22">
        <v>3</v>
      </c>
      <c r="N56" s="22">
        <v>5</v>
      </c>
      <c r="O56" s="23">
        <v>27</v>
      </c>
      <c r="P56" s="72">
        <v>0</v>
      </c>
      <c r="Q56" s="22">
        <v>191</v>
      </c>
    </row>
    <row r="57" spans="1:17">
      <c r="A57" s="38" t="s">
        <v>81</v>
      </c>
      <c r="B57" s="22">
        <v>75</v>
      </c>
      <c r="C57" s="22">
        <v>126</v>
      </c>
      <c r="D57" s="22">
        <v>162</v>
      </c>
      <c r="E57" s="22">
        <v>121</v>
      </c>
      <c r="F57" s="22">
        <v>127</v>
      </c>
      <c r="G57" s="22">
        <v>111</v>
      </c>
      <c r="H57" s="23">
        <v>722</v>
      </c>
      <c r="I57" s="22">
        <v>79</v>
      </c>
      <c r="J57" s="22">
        <v>31</v>
      </c>
      <c r="K57" s="22">
        <v>192</v>
      </c>
      <c r="L57" s="22">
        <v>143</v>
      </c>
      <c r="M57" s="22">
        <v>53</v>
      </c>
      <c r="N57" s="22">
        <v>64</v>
      </c>
      <c r="O57" s="23">
        <v>562</v>
      </c>
      <c r="P57" s="72">
        <v>0</v>
      </c>
      <c r="Q57" s="22">
        <v>1284</v>
      </c>
    </row>
    <row r="58" spans="1:17">
      <c r="A58" s="44" t="s">
        <v>82</v>
      </c>
      <c r="B58" s="45">
        <v>232</v>
      </c>
      <c r="C58" s="45">
        <v>366</v>
      </c>
      <c r="D58" s="45">
        <v>411</v>
      </c>
      <c r="E58" s="45">
        <v>526</v>
      </c>
      <c r="F58" s="45">
        <v>115</v>
      </c>
      <c r="G58" s="45">
        <v>348</v>
      </c>
      <c r="H58" s="46">
        <v>1998</v>
      </c>
      <c r="I58" s="45">
        <v>305</v>
      </c>
      <c r="J58" s="45">
        <v>235</v>
      </c>
      <c r="K58" s="45">
        <v>384</v>
      </c>
      <c r="L58" s="45">
        <v>87</v>
      </c>
      <c r="M58" s="45">
        <v>16</v>
      </c>
      <c r="N58" s="45">
        <v>505</v>
      </c>
      <c r="O58" s="46">
        <v>1532</v>
      </c>
      <c r="P58" s="76">
        <v>1</v>
      </c>
      <c r="Q58" s="45">
        <v>3531</v>
      </c>
    </row>
    <row r="59" spans="1:17">
      <c r="A59" s="38" t="s">
        <v>83</v>
      </c>
      <c r="B59" s="22">
        <v>45</v>
      </c>
      <c r="C59" s="22">
        <v>1</v>
      </c>
      <c r="D59" s="22">
        <v>99</v>
      </c>
      <c r="E59" s="22">
        <v>0</v>
      </c>
      <c r="F59" s="22">
        <v>1</v>
      </c>
      <c r="G59" s="22">
        <v>29</v>
      </c>
      <c r="H59" s="23">
        <v>175</v>
      </c>
      <c r="I59" s="22">
        <v>25</v>
      </c>
      <c r="J59" s="22">
        <v>0</v>
      </c>
      <c r="K59" s="22">
        <v>22</v>
      </c>
      <c r="L59" s="22">
        <v>0</v>
      </c>
      <c r="M59" s="22">
        <v>0</v>
      </c>
      <c r="N59" s="22">
        <v>65</v>
      </c>
      <c r="O59" s="23">
        <v>112</v>
      </c>
      <c r="P59" s="72">
        <v>0</v>
      </c>
      <c r="Q59" s="22">
        <v>287</v>
      </c>
    </row>
    <row r="60" spans="1:17">
      <c r="A60" s="38" t="s">
        <v>84</v>
      </c>
      <c r="B60" s="22">
        <v>14</v>
      </c>
      <c r="C60" s="22">
        <v>14</v>
      </c>
      <c r="D60" s="22">
        <v>20</v>
      </c>
      <c r="E60" s="22">
        <v>18</v>
      </c>
      <c r="F60" s="22">
        <v>0</v>
      </c>
      <c r="G60" s="22">
        <v>16</v>
      </c>
      <c r="H60" s="23">
        <v>82</v>
      </c>
      <c r="I60" s="22">
        <v>1</v>
      </c>
      <c r="J60" s="22">
        <v>1</v>
      </c>
      <c r="K60" s="22">
        <v>1</v>
      </c>
      <c r="L60" s="22">
        <v>2</v>
      </c>
      <c r="M60" s="22">
        <v>0</v>
      </c>
      <c r="N60" s="22">
        <v>0</v>
      </c>
      <c r="O60" s="23">
        <v>5</v>
      </c>
      <c r="P60" s="72">
        <v>0</v>
      </c>
      <c r="Q60" s="22">
        <v>87</v>
      </c>
    </row>
    <row r="61" spans="1:17">
      <c r="A61" s="38" t="s">
        <v>85</v>
      </c>
      <c r="B61" s="22">
        <v>80</v>
      </c>
      <c r="C61" s="22">
        <v>97</v>
      </c>
      <c r="D61" s="22">
        <v>118</v>
      </c>
      <c r="E61" s="22">
        <v>164</v>
      </c>
      <c r="F61" s="22">
        <v>20</v>
      </c>
      <c r="G61" s="22">
        <v>85</v>
      </c>
      <c r="H61" s="23">
        <v>564</v>
      </c>
      <c r="I61" s="22">
        <v>71</v>
      </c>
      <c r="J61" s="22">
        <v>17</v>
      </c>
      <c r="K61" s="22">
        <v>110</v>
      </c>
      <c r="L61" s="22">
        <v>105</v>
      </c>
      <c r="M61" s="22">
        <v>34</v>
      </c>
      <c r="N61" s="22">
        <v>60</v>
      </c>
      <c r="O61" s="23">
        <v>397</v>
      </c>
      <c r="P61" s="72">
        <v>1</v>
      </c>
      <c r="Q61" s="22">
        <v>962</v>
      </c>
    </row>
    <row r="62" spans="1:17">
      <c r="A62" s="44" t="s">
        <v>86</v>
      </c>
      <c r="B62" s="45">
        <v>32</v>
      </c>
      <c r="C62" s="45">
        <v>96</v>
      </c>
      <c r="D62" s="45">
        <v>62</v>
      </c>
      <c r="E62" s="45">
        <v>107</v>
      </c>
      <c r="F62" s="45">
        <v>30</v>
      </c>
      <c r="G62" s="45">
        <v>36</v>
      </c>
      <c r="H62" s="46">
        <v>363</v>
      </c>
      <c r="I62" s="45">
        <v>31</v>
      </c>
      <c r="J62" s="45">
        <v>1</v>
      </c>
      <c r="K62" s="45">
        <v>86</v>
      </c>
      <c r="L62" s="45">
        <v>44</v>
      </c>
      <c r="M62" s="45">
        <v>13</v>
      </c>
      <c r="N62" s="45">
        <v>95</v>
      </c>
      <c r="O62" s="46">
        <v>270</v>
      </c>
      <c r="P62" s="76">
        <v>0</v>
      </c>
      <c r="Q62" s="45">
        <v>633</v>
      </c>
    </row>
    <row r="63" spans="1:17">
      <c r="A63" s="38" t="s">
        <v>87</v>
      </c>
      <c r="B63" s="22">
        <v>42</v>
      </c>
      <c r="C63" s="22">
        <v>83</v>
      </c>
      <c r="D63" s="22">
        <v>87</v>
      </c>
      <c r="E63" s="22">
        <v>82</v>
      </c>
      <c r="F63" s="22">
        <v>7</v>
      </c>
      <c r="G63" s="22">
        <v>55</v>
      </c>
      <c r="H63" s="23">
        <v>356</v>
      </c>
      <c r="I63" s="22">
        <v>11</v>
      </c>
      <c r="J63" s="22">
        <v>2</v>
      </c>
      <c r="K63" s="22">
        <v>7</v>
      </c>
      <c r="L63" s="22">
        <v>18</v>
      </c>
      <c r="M63" s="22">
        <v>11</v>
      </c>
      <c r="N63" s="22">
        <v>4</v>
      </c>
      <c r="O63" s="23">
        <v>53</v>
      </c>
      <c r="P63" s="72">
        <v>1</v>
      </c>
      <c r="Q63" s="22">
        <v>410</v>
      </c>
    </row>
    <row r="64" spans="1:17">
      <c r="A64" s="38" t="s">
        <v>88</v>
      </c>
      <c r="B64" s="22">
        <v>18</v>
      </c>
      <c r="C64" s="22">
        <v>131</v>
      </c>
      <c r="D64" s="22">
        <v>83</v>
      </c>
      <c r="E64" s="22">
        <v>128</v>
      </c>
      <c r="F64" s="22">
        <v>28</v>
      </c>
      <c r="G64" s="22">
        <v>98</v>
      </c>
      <c r="H64" s="23">
        <v>486</v>
      </c>
      <c r="I64" s="22">
        <v>18</v>
      </c>
      <c r="J64" s="22">
        <v>23</v>
      </c>
      <c r="K64" s="22">
        <v>90</v>
      </c>
      <c r="L64" s="22">
        <v>62</v>
      </c>
      <c r="M64" s="22">
        <v>19</v>
      </c>
      <c r="N64" s="22">
        <v>26</v>
      </c>
      <c r="O64" s="23">
        <v>238</v>
      </c>
      <c r="P64" s="72">
        <v>0</v>
      </c>
      <c r="Q64" s="22">
        <v>724</v>
      </c>
    </row>
    <row r="65" spans="1:17" ht="15" thickBot="1">
      <c r="A65" s="38" t="s">
        <v>89</v>
      </c>
      <c r="B65" s="22">
        <v>54</v>
      </c>
      <c r="C65" s="22">
        <v>44</v>
      </c>
      <c r="D65" s="22">
        <v>19</v>
      </c>
      <c r="E65" s="22">
        <v>29</v>
      </c>
      <c r="F65" s="22">
        <v>13</v>
      </c>
      <c r="G65" s="22">
        <v>11</v>
      </c>
      <c r="H65" s="23">
        <v>170</v>
      </c>
      <c r="I65" s="22">
        <v>4</v>
      </c>
      <c r="J65" s="22">
        <v>1</v>
      </c>
      <c r="K65" s="22">
        <v>5</v>
      </c>
      <c r="L65" s="22">
        <v>3</v>
      </c>
      <c r="M65" s="22">
        <v>1</v>
      </c>
      <c r="N65" s="22">
        <v>7</v>
      </c>
      <c r="O65" s="23">
        <v>21</v>
      </c>
      <c r="P65" s="72">
        <v>4</v>
      </c>
      <c r="Q65" s="22">
        <v>195</v>
      </c>
    </row>
    <row r="66" spans="1:17" ht="15" thickTop="1">
      <c r="A66" s="60" t="s">
        <v>90</v>
      </c>
      <c r="B66" s="47">
        <v>2887</v>
      </c>
      <c r="C66" s="47">
        <v>4554</v>
      </c>
      <c r="D66" s="47">
        <v>4346</v>
      </c>
      <c r="E66" s="47">
        <v>5675</v>
      </c>
      <c r="F66" s="47">
        <v>1650</v>
      </c>
      <c r="G66" s="47">
        <v>4294</v>
      </c>
      <c r="H66" s="48">
        <v>23406</v>
      </c>
      <c r="I66" s="47">
        <v>2663</v>
      </c>
      <c r="J66" s="47">
        <v>1690</v>
      </c>
      <c r="K66" s="47">
        <v>5447</v>
      </c>
      <c r="L66" s="47">
        <v>3807</v>
      </c>
      <c r="M66" s="47">
        <v>1513</v>
      </c>
      <c r="N66" s="47">
        <v>3622</v>
      </c>
      <c r="O66" s="48">
        <v>18742</v>
      </c>
      <c r="P66" s="77">
        <v>560</v>
      </c>
      <c r="Q66" s="47">
        <v>42708</v>
      </c>
    </row>
    <row r="67" spans="1:17">
      <c r="A67" s="44" t="s">
        <v>91</v>
      </c>
      <c r="B67" s="45">
        <v>36</v>
      </c>
      <c r="C67" s="45">
        <v>46</v>
      </c>
      <c r="D67" s="45">
        <v>73</v>
      </c>
      <c r="E67" s="45">
        <v>30</v>
      </c>
      <c r="F67" s="45">
        <v>22</v>
      </c>
      <c r="G67" s="45">
        <v>44</v>
      </c>
      <c r="H67" s="46">
        <v>251</v>
      </c>
      <c r="I67" s="45">
        <v>56</v>
      </c>
      <c r="J67" s="45">
        <v>15</v>
      </c>
      <c r="K67" s="45">
        <v>65</v>
      </c>
      <c r="L67" s="45">
        <v>56</v>
      </c>
      <c r="M67" s="45">
        <v>32</v>
      </c>
      <c r="N67" s="45">
        <v>34</v>
      </c>
      <c r="O67" s="46">
        <v>258</v>
      </c>
      <c r="P67" s="76">
        <v>0</v>
      </c>
      <c r="Q67" s="45">
        <v>509</v>
      </c>
    </row>
    <row r="68" spans="1:17">
      <c r="A68" s="61" t="s">
        <v>92</v>
      </c>
      <c r="B68" s="45">
        <v>2923</v>
      </c>
      <c r="C68" s="45">
        <v>4600</v>
      </c>
      <c r="D68" s="45">
        <v>4419</v>
      </c>
      <c r="E68" s="45">
        <v>5705</v>
      </c>
      <c r="F68" s="45">
        <v>1672</v>
      </c>
      <c r="G68" s="45">
        <v>4338</v>
      </c>
      <c r="H68" s="46">
        <v>23657</v>
      </c>
      <c r="I68" s="45">
        <v>2719</v>
      </c>
      <c r="J68" s="45">
        <v>1705</v>
      </c>
      <c r="K68" s="45">
        <v>5512</v>
      </c>
      <c r="L68" s="45">
        <v>3863</v>
      </c>
      <c r="M68" s="45">
        <v>1545</v>
      </c>
      <c r="N68" s="45">
        <v>3656</v>
      </c>
      <c r="O68" s="46">
        <v>19000</v>
      </c>
      <c r="P68" s="76">
        <v>560</v>
      </c>
      <c r="Q68" s="45">
        <v>43217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B7E8-4797-44D3-80F3-4BD962C3913F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76</v>
      </c>
      <c r="C15" s="22">
        <v>161</v>
      </c>
      <c r="D15" s="22">
        <v>145</v>
      </c>
      <c r="E15" s="22">
        <v>205</v>
      </c>
      <c r="F15" s="22">
        <v>75</v>
      </c>
      <c r="G15" s="22">
        <v>88</v>
      </c>
      <c r="H15" s="23">
        <v>750</v>
      </c>
      <c r="I15" s="22">
        <v>59</v>
      </c>
      <c r="J15" s="22">
        <v>111</v>
      </c>
      <c r="K15" s="22">
        <v>32</v>
      </c>
      <c r="L15" s="22">
        <v>76</v>
      </c>
      <c r="M15" s="22">
        <v>53</v>
      </c>
      <c r="N15" s="22">
        <v>46</v>
      </c>
      <c r="O15" s="23">
        <v>377</v>
      </c>
      <c r="P15" s="72">
        <v>21</v>
      </c>
      <c r="Q15" s="22">
        <v>1148</v>
      </c>
    </row>
    <row r="16" spans="1:17">
      <c r="A16" s="38" t="s">
        <v>40</v>
      </c>
      <c r="B16" s="22">
        <v>27</v>
      </c>
      <c r="C16" s="22">
        <v>2</v>
      </c>
      <c r="D16" s="22">
        <v>4</v>
      </c>
      <c r="E16" s="22">
        <v>9</v>
      </c>
      <c r="F16" s="22">
        <v>5</v>
      </c>
      <c r="G16" s="22">
        <v>4</v>
      </c>
      <c r="H16" s="23">
        <v>51</v>
      </c>
      <c r="I16" s="22">
        <v>6</v>
      </c>
      <c r="J16" s="22">
        <v>0</v>
      </c>
      <c r="K16" s="22">
        <v>1</v>
      </c>
      <c r="L16" s="22">
        <v>6</v>
      </c>
      <c r="M16" s="22">
        <v>4</v>
      </c>
      <c r="N16" s="22">
        <v>2</v>
      </c>
      <c r="O16" s="23">
        <v>19</v>
      </c>
      <c r="P16" s="72">
        <v>3</v>
      </c>
      <c r="Q16" s="22">
        <v>73</v>
      </c>
    </row>
    <row r="17" spans="1:17">
      <c r="A17" s="38" t="s">
        <v>41</v>
      </c>
      <c r="B17" s="22">
        <v>173</v>
      </c>
      <c r="C17" s="22">
        <v>86</v>
      </c>
      <c r="D17" s="22">
        <v>61</v>
      </c>
      <c r="E17" s="22">
        <v>110</v>
      </c>
      <c r="F17" s="22">
        <v>22</v>
      </c>
      <c r="G17" s="22">
        <v>69</v>
      </c>
      <c r="H17" s="23">
        <v>521</v>
      </c>
      <c r="I17" s="22">
        <v>77</v>
      </c>
      <c r="J17" s="22">
        <v>43</v>
      </c>
      <c r="K17" s="22">
        <v>228</v>
      </c>
      <c r="L17" s="22">
        <v>162</v>
      </c>
      <c r="M17" s="22">
        <v>78</v>
      </c>
      <c r="N17" s="22">
        <v>55</v>
      </c>
      <c r="O17" s="23">
        <v>643</v>
      </c>
      <c r="P17" s="72">
        <v>15</v>
      </c>
      <c r="Q17" s="22">
        <v>1179</v>
      </c>
    </row>
    <row r="18" spans="1:17">
      <c r="A18" s="44" t="s">
        <v>42</v>
      </c>
      <c r="B18" s="45">
        <v>74</v>
      </c>
      <c r="C18" s="45">
        <v>129</v>
      </c>
      <c r="D18" s="45">
        <v>117</v>
      </c>
      <c r="E18" s="45">
        <v>125</v>
      </c>
      <c r="F18" s="45">
        <v>3</v>
      </c>
      <c r="G18" s="45">
        <v>82</v>
      </c>
      <c r="H18" s="46">
        <v>530</v>
      </c>
      <c r="I18" s="45">
        <v>19</v>
      </c>
      <c r="J18" s="45">
        <v>11</v>
      </c>
      <c r="K18" s="45">
        <v>49</v>
      </c>
      <c r="L18" s="45">
        <v>10</v>
      </c>
      <c r="M18" s="45">
        <v>1</v>
      </c>
      <c r="N18" s="45">
        <v>34</v>
      </c>
      <c r="O18" s="46">
        <v>124</v>
      </c>
      <c r="P18" s="76">
        <v>0</v>
      </c>
      <c r="Q18" s="45">
        <v>654</v>
      </c>
    </row>
    <row r="19" spans="1:17">
      <c r="A19" s="38" t="s">
        <v>43</v>
      </c>
      <c r="B19" s="22">
        <v>270</v>
      </c>
      <c r="C19" s="22">
        <v>338</v>
      </c>
      <c r="D19" s="22">
        <v>514</v>
      </c>
      <c r="E19" s="22">
        <v>379</v>
      </c>
      <c r="F19" s="22">
        <v>110</v>
      </c>
      <c r="G19" s="22">
        <v>130</v>
      </c>
      <c r="H19" s="23">
        <v>1741</v>
      </c>
      <c r="I19" s="22">
        <v>391</v>
      </c>
      <c r="J19" s="22">
        <v>367</v>
      </c>
      <c r="K19" s="22">
        <v>815</v>
      </c>
      <c r="L19" s="22">
        <v>658</v>
      </c>
      <c r="M19" s="22">
        <v>191</v>
      </c>
      <c r="N19" s="22">
        <v>150</v>
      </c>
      <c r="O19" s="23">
        <v>2572</v>
      </c>
      <c r="P19" s="72">
        <v>20</v>
      </c>
      <c r="Q19" s="22">
        <v>4333</v>
      </c>
    </row>
    <row r="20" spans="1:17">
      <c r="A20" s="38" t="s">
        <v>44</v>
      </c>
      <c r="B20" s="22">
        <v>51</v>
      </c>
      <c r="C20" s="22">
        <v>98</v>
      </c>
      <c r="D20" s="22">
        <v>74</v>
      </c>
      <c r="E20" s="22">
        <v>48</v>
      </c>
      <c r="F20" s="22">
        <v>29</v>
      </c>
      <c r="G20" s="22">
        <v>33</v>
      </c>
      <c r="H20" s="23">
        <v>333</v>
      </c>
      <c r="I20" s="22">
        <v>37</v>
      </c>
      <c r="J20" s="22">
        <v>25</v>
      </c>
      <c r="K20" s="22">
        <v>113</v>
      </c>
      <c r="L20" s="22">
        <v>48</v>
      </c>
      <c r="M20" s="22">
        <v>22</v>
      </c>
      <c r="N20" s="22">
        <v>28</v>
      </c>
      <c r="O20" s="23">
        <v>273</v>
      </c>
      <c r="P20" s="72">
        <v>0</v>
      </c>
      <c r="Q20" s="22">
        <v>606</v>
      </c>
    </row>
    <row r="21" spans="1:17">
      <c r="A21" s="38" t="s">
        <v>45</v>
      </c>
      <c r="B21" s="22">
        <v>1</v>
      </c>
      <c r="C21" s="22">
        <v>11</v>
      </c>
      <c r="D21" s="22">
        <v>8</v>
      </c>
      <c r="E21" s="22">
        <v>17</v>
      </c>
      <c r="F21" s="22">
        <v>2</v>
      </c>
      <c r="G21" s="22">
        <v>11</v>
      </c>
      <c r="H21" s="23">
        <v>50</v>
      </c>
      <c r="I21" s="22">
        <v>40</v>
      </c>
      <c r="J21" s="22">
        <v>16</v>
      </c>
      <c r="K21" s="22">
        <v>51</v>
      </c>
      <c r="L21" s="22">
        <v>62</v>
      </c>
      <c r="M21" s="22">
        <v>20</v>
      </c>
      <c r="N21" s="22">
        <v>38</v>
      </c>
      <c r="O21" s="23">
        <v>227</v>
      </c>
      <c r="P21" s="72">
        <v>1</v>
      </c>
      <c r="Q21" s="22">
        <v>278</v>
      </c>
    </row>
    <row r="22" spans="1:17">
      <c r="A22" s="44" t="s">
        <v>46</v>
      </c>
      <c r="B22" s="45">
        <v>0</v>
      </c>
      <c r="C22" s="45">
        <v>28</v>
      </c>
      <c r="D22" s="45">
        <v>4</v>
      </c>
      <c r="E22" s="45">
        <v>28</v>
      </c>
      <c r="F22" s="45">
        <v>4</v>
      </c>
      <c r="G22" s="45">
        <v>27</v>
      </c>
      <c r="H22" s="46">
        <v>91</v>
      </c>
      <c r="I22" s="45">
        <v>10</v>
      </c>
      <c r="J22" s="45">
        <v>2</v>
      </c>
      <c r="K22" s="45">
        <v>16</v>
      </c>
      <c r="L22" s="45">
        <v>8</v>
      </c>
      <c r="M22" s="45">
        <v>4</v>
      </c>
      <c r="N22" s="45">
        <v>2</v>
      </c>
      <c r="O22" s="46">
        <v>42</v>
      </c>
      <c r="P22" s="76">
        <v>0</v>
      </c>
      <c r="Q22" s="45">
        <v>133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5</v>
      </c>
      <c r="J23" s="22">
        <v>0</v>
      </c>
      <c r="K23" s="22">
        <v>0</v>
      </c>
      <c r="L23" s="22">
        <v>0</v>
      </c>
      <c r="M23" s="22">
        <v>0</v>
      </c>
      <c r="N23" s="22">
        <v>43</v>
      </c>
      <c r="O23" s="23">
        <v>48</v>
      </c>
      <c r="P23" s="72">
        <v>0</v>
      </c>
      <c r="Q23" s="22">
        <v>48</v>
      </c>
    </row>
    <row r="24" spans="1:17">
      <c r="A24" s="38" t="s">
        <v>48</v>
      </c>
      <c r="B24" s="22">
        <v>175</v>
      </c>
      <c r="C24" s="22">
        <v>327</v>
      </c>
      <c r="D24" s="22">
        <v>120</v>
      </c>
      <c r="E24" s="22">
        <v>11</v>
      </c>
      <c r="F24" s="22">
        <v>2</v>
      </c>
      <c r="G24" s="22">
        <v>764</v>
      </c>
      <c r="H24" s="23">
        <v>1399</v>
      </c>
      <c r="I24" s="22">
        <v>327</v>
      </c>
      <c r="J24" s="22">
        <v>105</v>
      </c>
      <c r="K24" s="22">
        <v>892</v>
      </c>
      <c r="L24" s="22">
        <v>316</v>
      </c>
      <c r="M24" s="22">
        <v>47</v>
      </c>
      <c r="N24" s="22">
        <v>432</v>
      </c>
      <c r="O24" s="23">
        <v>2119</v>
      </c>
      <c r="P24" s="72">
        <v>0</v>
      </c>
      <c r="Q24" s="22">
        <v>3518</v>
      </c>
    </row>
    <row r="25" spans="1:17">
      <c r="A25" s="38" t="s">
        <v>49</v>
      </c>
      <c r="B25" s="22">
        <v>113</v>
      </c>
      <c r="C25" s="22">
        <v>151</v>
      </c>
      <c r="D25" s="22">
        <v>179</v>
      </c>
      <c r="E25" s="22">
        <v>181</v>
      </c>
      <c r="F25" s="22">
        <v>53</v>
      </c>
      <c r="G25" s="22">
        <v>123</v>
      </c>
      <c r="H25" s="23">
        <v>800</v>
      </c>
      <c r="I25" s="22">
        <v>97</v>
      </c>
      <c r="J25" s="22">
        <v>16</v>
      </c>
      <c r="K25" s="22">
        <v>181</v>
      </c>
      <c r="L25" s="22">
        <v>198</v>
      </c>
      <c r="M25" s="22">
        <v>57</v>
      </c>
      <c r="N25" s="22">
        <v>106</v>
      </c>
      <c r="O25" s="23">
        <v>655</v>
      </c>
      <c r="P25" s="72">
        <v>274</v>
      </c>
      <c r="Q25" s="22">
        <v>1729</v>
      </c>
    </row>
    <row r="26" spans="1:17">
      <c r="A26" s="44" t="s">
        <v>50</v>
      </c>
      <c r="B26" s="45">
        <v>1</v>
      </c>
      <c r="C26" s="45">
        <v>21</v>
      </c>
      <c r="D26" s="45">
        <v>26</v>
      </c>
      <c r="E26" s="45">
        <v>7</v>
      </c>
      <c r="F26" s="45">
        <v>0</v>
      </c>
      <c r="G26" s="45">
        <v>4</v>
      </c>
      <c r="H26" s="46">
        <v>59</v>
      </c>
      <c r="I26" s="45">
        <v>6</v>
      </c>
      <c r="J26" s="45">
        <v>5</v>
      </c>
      <c r="K26" s="45">
        <v>24</v>
      </c>
      <c r="L26" s="45">
        <v>12</v>
      </c>
      <c r="M26" s="45">
        <v>20</v>
      </c>
      <c r="N26" s="45">
        <v>11</v>
      </c>
      <c r="O26" s="46">
        <v>78</v>
      </c>
      <c r="P26" s="76">
        <v>3</v>
      </c>
      <c r="Q26" s="45">
        <v>140</v>
      </c>
    </row>
    <row r="27" spans="1:17">
      <c r="A27" s="38" t="s">
        <v>51</v>
      </c>
      <c r="B27" s="22">
        <v>34</v>
      </c>
      <c r="C27" s="22">
        <v>71</v>
      </c>
      <c r="D27" s="22">
        <v>22</v>
      </c>
      <c r="E27" s="22">
        <v>52</v>
      </c>
      <c r="F27" s="22">
        <v>8</v>
      </c>
      <c r="G27" s="22">
        <v>18</v>
      </c>
      <c r="H27" s="23">
        <v>205</v>
      </c>
      <c r="I27" s="22">
        <v>8</v>
      </c>
      <c r="J27" s="22">
        <v>0</v>
      </c>
      <c r="K27" s="22">
        <v>18</v>
      </c>
      <c r="L27" s="22">
        <v>12</v>
      </c>
      <c r="M27" s="22">
        <v>9</v>
      </c>
      <c r="N27" s="22">
        <v>7</v>
      </c>
      <c r="O27" s="23">
        <v>54</v>
      </c>
      <c r="P27" s="72">
        <v>16</v>
      </c>
      <c r="Q27" s="22">
        <v>275</v>
      </c>
    </row>
    <row r="28" spans="1:17">
      <c r="A28" s="38" t="s">
        <v>52</v>
      </c>
      <c r="B28" s="22">
        <v>75</v>
      </c>
      <c r="C28" s="22">
        <v>85</v>
      </c>
      <c r="D28" s="22">
        <v>126</v>
      </c>
      <c r="E28" s="22">
        <v>144</v>
      </c>
      <c r="F28" s="22">
        <v>36</v>
      </c>
      <c r="G28" s="22">
        <v>113</v>
      </c>
      <c r="H28" s="23">
        <v>579</v>
      </c>
      <c r="I28" s="22">
        <v>119</v>
      </c>
      <c r="J28" s="22">
        <v>12</v>
      </c>
      <c r="K28" s="22">
        <v>282</v>
      </c>
      <c r="L28" s="22">
        <v>198</v>
      </c>
      <c r="M28" s="22">
        <v>84</v>
      </c>
      <c r="N28" s="22">
        <v>89</v>
      </c>
      <c r="O28" s="23">
        <v>784</v>
      </c>
      <c r="P28" s="72">
        <v>0</v>
      </c>
      <c r="Q28" s="22">
        <v>1363</v>
      </c>
    </row>
    <row r="29" spans="1:17">
      <c r="A29" s="38" t="s">
        <v>53</v>
      </c>
      <c r="B29" s="22">
        <v>83</v>
      </c>
      <c r="C29" s="22">
        <v>3</v>
      </c>
      <c r="D29" s="22">
        <v>115</v>
      </c>
      <c r="E29" s="22">
        <v>208</v>
      </c>
      <c r="F29" s="22">
        <v>0</v>
      </c>
      <c r="G29" s="22">
        <v>143</v>
      </c>
      <c r="H29" s="23">
        <v>552</v>
      </c>
      <c r="I29" s="22">
        <v>31</v>
      </c>
      <c r="J29" s="22">
        <v>0</v>
      </c>
      <c r="K29" s="22">
        <v>0</v>
      </c>
      <c r="L29" s="22">
        <v>25</v>
      </c>
      <c r="M29" s="22">
        <v>42</v>
      </c>
      <c r="N29" s="22">
        <v>288</v>
      </c>
      <c r="O29" s="23">
        <v>386</v>
      </c>
      <c r="P29" s="72">
        <v>0</v>
      </c>
      <c r="Q29" s="22">
        <v>938</v>
      </c>
    </row>
    <row r="30" spans="1:17">
      <c r="A30" s="44" t="s">
        <v>54</v>
      </c>
      <c r="B30" s="45">
        <v>44</v>
      </c>
      <c r="C30" s="45">
        <v>135</v>
      </c>
      <c r="D30" s="45">
        <v>51</v>
      </c>
      <c r="E30" s="45">
        <v>105</v>
      </c>
      <c r="F30" s="45">
        <v>21</v>
      </c>
      <c r="G30" s="45">
        <v>40</v>
      </c>
      <c r="H30" s="46">
        <v>396</v>
      </c>
      <c r="I30" s="45">
        <v>9</v>
      </c>
      <c r="J30" s="45">
        <v>3</v>
      </c>
      <c r="K30" s="45">
        <v>3</v>
      </c>
      <c r="L30" s="45">
        <v>6</v>
      </c>
      <c r="M30" s="45">
        <v>3</v>
      </c>
      <c r="N30" s="45">
        <v>30</v>
      </c>
      <c r="O30" s="46">
        <v>54</v>
      </c>
      <c r="P30" s="76">
        <v>0</v>
      </c>
      <c r="Q30" s="45">
        <v>450</v>
      </c>
    </row>
    <row r="31" spans="1:17">
      <c r="A31" s="38" t="s">
        <v>55</v>
      </c>
      <c r="B31" s="22">
        <v>40</v>
      </c>
      <c r="C31" s="22">
        <v>101</v>
      </c>
      <c r="D31" s="22">
        <v>63</v>
      </c>
      <c r="E31" s="22">
        <v>77</v>
      </c>
      <c r="F31" s="22">
        <v>11</v>
      </c>
      <c r="G31" s="22">
        <v>42</v>
      </c>
      <c r="H31" s="23">
        <v>334</v>
      </c>
      <c r="I31" s="22">
        <v>2</v>
      </c>
      <c r="J31" s="22">
        <v>6</v>
      </c>
      <c r="K31" s="22">
        <v>34</v>
      </c>
      <c r="L31" s="22">
        <v>21</v>
      </c>
      <c r="M31" s="22">
        <v>12</v>
      </c>
      <c r="N31" s="22">
        <v>19</v>
      </c>
      <c r="O31" s="23">
        <v>94</v>
      </c>
      <c r="P31" s="72">
        <v>0</v>
      </c>
      <c r="Q31" s="22">
        <v>428</v>
      </c>
    </row>
    <row r="32" spans="1:17">
      <c r="A32" s="38" t="s">
        <v>56</v>
      </c>
      <c r="B32" s="22">
        <v>62</v>
      </c>
      <c r="C32" s="22">
        <v>139</v>
      </c>
      <c r="D32" s="22">
        <v>99</v>
      </c>
      <c r="E32" s="22">
        <v>196</v>
      </c>
      <c r="F32" s="22">
        <v>150</v>
      </c>
      <c r="G32" s="22">
        <v>91</v>
      </c>
      <c r="H32" s="23">
        <v>737</v>
      </c>
      <c r="I32" s="22">
        <v>38</v>
      </c>
      <c r="J32" s="22">
        <v>7</v>
      </c>
      <c r="K32" s="22">
        <v>74</v>
      </c>
      <c r="L32" s="22">
        <v>40</v>
      </c>
      <c r="M32" s="22">
        <v>19</v>
      </c>
      <c r="N32" s="22">
        <v>69</v>
      </c>
      <c r="O32" s="23">
        <v>247</v>
      </c>
      <c r="P32" s="72">
        <v>1</v>
      </c>
      <c r="Q32" s="22">
        <v>985</v>
      </c>
    </row>
    <row r="33" spans="1:17">
      <c r="A33" s="38" t="s">
        <v>57</v>
      </c>
      <c r="B33" s="22">
        <v>105</v>
      </c>
      <c r="C33" s="22">
        <v>74</v>
      </c>
      <c r="D33" s="22">
        <v>91</v>
      </c>
      <c r="E33" s="22">
        <v>151</v>
      </c>
      <c r="F33" s="22">
        <v>75</v>
      </c>
      <c r="G33" s="22">
        <v>132</v>
      </c>
      <c r="H33" s="23">
        <v>628</v>
      </c>
      <c r="I33" s="22">
        <v>55</v>
      </c>
      <c r="J33" s="22">
        <v>3</v>
      </c>
      <c r="K33" s="22">
        <v>108</v>
      </c>
      <c r="L33" s="22">
        <v>71</v>
      </c>
      <c r="M33" s="22">
        <v>34</v>
      </c>
      <c r="N33" s="22">
        <v>58</v>
      </c>
      <c r="O33" s="23">
        <v>329</v>
      </c>
      <c r="P33" s="72">
        <v>6</v>
      </c>
      <c r="Q33" s="22">
        <v>963</v>
      </c>
    </row>
    <row r="34" spans="1:17">
      <c r="A34" s="44" t="s">
        <v>58</v>
      </c>
      <c r="B34" s="45">
        <v>20</v>
      </c>
      <c r="C34" s="45">
        <v>37</v>
      </c>
      <c r="D34" s="45">
        <v>18</v>
      </c>
      <c r="E34" s="45">
        <v>40</v>
      </c>
      <c r="F34" s="45">
        <v>18</v>
      </c>
      <c r="G34" s="45">
        <v>27</v>
      </c>
      <c r="H34" s="46">
        <v>160</v>
      </c>
      <c r="I34" s="45">
        <v>1</v>
      </c>
      <c r="J34" s="45">
        <v>0</v>
      </c>
      <c r="K34" s="45">
        <v>1</v>
      </c>
      <c r="L34" s="45">
        <v>1</v>
      </c>
      <c r="M34" s="45">
        <v>5</v>
      </c>
      <c r="N34" s="45">
        <v>0</v>
      </c>
      <c r="O34" s="46">
        <v>8</v>
      </c>
      <c r="P34" s="76">
        <v>1</v>
      </c>
      <c r="Q34" s="45">
        <v>169</v>
      </c>
    </row>
    <row r="35" spans="1:17">
      <c r="A35" s="38" t="s">
        <v>59</v>
      </c>
      <c r="B35" s="22">
        <v>22</v>
      </c>
      <c r="C35" s="22">
        <v>58</v>
      </c>
      <c r="D35" s="22">
        <v>49</v>
      </c>
      <c r="E35" s="22">
        <v>61</v>
      </c>
      <c r="F35" s="22">
        <v>11</v>
      </c>
      <c r="G35" s="22">
        <v>43</v>
      </c>
      <c r="H35" s="23">
        <v>244</v>
      </c>
      <c r="I35" s="22">
        <v>55</v>
      </c>
      <c r="J35" s="22">
        <v>47</v>
      </c>
      <c r="K35" s="22">
        <v>136</v>
      </c>
      <c r="L35" s="22">
        <v>74</v>
      </c>
      <c r="M35" s="22">
        <v>27</v>
      </c>
      <c r="N35" s="22">
        <v>30</v>
      </c>
      <c r="O35" s="23">
        <v>369</v>
      </c>
      <c r="P35" s="72">
        <v>1</v>
      </c>
      <c r="Q35" s="22">
        <v>614</v>
      </c>
    </row>
    <row r="36" spans="1:17">
      <c r="A36" s="38" t="s">
        <v>60</v>
      </c>
      <c r="B36" s="22">
        <v>1</v>
      </c>
      <c r="C36" s="22">
        <v>7</v>
      </c>
      <c r="D36" s="22">
        <v>11</v>
      </c>
      <c r="E36" s="22">
        <v>6</v>
      </c>
      <c r="F36" s="22">
        <v>3</v>
      </c>
      <c r="G36" s="22">
        <v>10</v>
      </c>
      <c r="H36" s="23">
        <v>38</v>
      </c>
      <c r="I36" s="22">
        <v>65</v>
      </c>
      <c r="J36" s="22">
        <v>114</v>
      </c>
      <c r="K36" s="22">
        <v>1</v>
      </c>
      <c r="L36" s="22">
        <v>134</v>
      </c>
      <c r="M36" s="22">
        <v>39</v>
      </c>
      <c r="N36" s="22">
        <v>48</v>
      </c>
      <c r="O36" s="23">
        <v>401</v>
      </c>
      <c r="P36" s="72">
        <v>2</v>
      </c>
      <c r="Q36" s="22">
        <v>441</v>
      </c>
    </row>
    <row r="37" spans="1:17">
      <c r="A37" s="38" t="s">
        <v>61</v>
      </c>
      <c r="B37" s="22">
        <v>39</v>
      </c>
      <c r="C37" s="22">
        <v>115</v>
      </c>
      <c r="D37" s="22">
        <v>143</v>
      </c>
      <c r="E37" s="22">
        <v>178</v>
      </c>
      <c r="F37" s="22">
        <v>31</v>
      </c>
      <c r="G37" s="22">
        <v>139</v>
      </c>
      <c r="H37" s="23">
        <v>645</v>
      </c>
      <c r="I37" s="22">
        <v>80</v>
      </c>
      <c r="J37" s="22">
        <v>30</v>
      </c>
      <c r="K37" s="22">
        <v>171</v>
      </c>
      <c r="L37" s="22">
        <v>102</v>
      </c>
      <c r="M37" s="22">
        <v>40</v>
      </c>
      <c r="N37" s="22">
        <v>60</v>
      </c>
      <c r="O37" s="23">
        <v>483</v>
      </c>
      <c r="P37" s="72">
        <v>1</v>
      </c>
      <c r="Q37" s="22">
        <v>1129</v>
      </c>
    </row>
    <row r="38" spans="1:17">
      <c r="A38" s="44" t="s">
        <v>62</v>
      </c>
      <c r="B38" s="45">
        <v>42</v>
      </c>
      <c r="C38" s="45">
        <v>99</v>
      </c>
      <c r="D38" s="45">
        <v>92</v>
      </c>
      <c r="E38" s="45">
        <v>81</v>
      </c>
      <c r="F38" s="45">
        <v>25</v>
      </c>
      <c r="G38" s="45">
        <v>66</v>
      </c>
      <c r="H38" s="46">
        <v>405</v>
      </c>
      <c r="I38" s="45">
        <v>24</v>
      </c>
      <c r="J38" s="45">
        <v>6</v>
      </c>
      <c r="K38" s="45">
        <v>26</v>
      </c>
      <c r="L38" s="45">
        <v>55</v>
      </c>
      <c r="M38" s="45">
        <v>24</v>
      </c>
      <c r="N38" s="45">
        <v>19</v>
      </c>
      <c r="O38" s="46">
        <v>154</v>
      </c>
      <c r="P38" s="76">
        <v>0</v>
      </c>
      <c r="Q38" s="45">
        <v>559</v>
      </c>
    </row>
    <row r="39" spans="1:17">
      <c r="A39" s="38" t="s">
        <v>63</v>
      </c>
      <c r="B39" s="22">
        <v>97</v>
      </c>
      <c r="C39" s="22">
        <v>75</v>
      </c>
      <c r="D39" s="22">
        <v>24</v>
      </c>
      <c r="E39" s="22">
        <v>367</v>
      </c>
      <c r="F39" s="22">
        <v>98</v>
      </c>
      <c r="G39" s="22">
        <v>104</v>
      </c>
      <c r="H39" s="23">
        <v>765</v>
      </c>
      <c r="I39" s="22">
        <v>13</v>
      </c>
      <c r="J39" s="22">
        <v>27</v>
      </c>
      <c r="K39" s="22">
        <v>40</v>
      </c>
      <c r="L39" s="22">
        <v>5</v>
      </c>
      <c r="M39" s="22">
        <v>4</v>
      </c>
      <c r="N39" s="22">
        <v>71</v>
      </c>
      <c r="O39" s="23">
        <v>160</v>
      </c>
      <c r="P39" s="72">
        <v>6</v>
      </c>
      <c r="Q39" s="22">
        <v>931</v>
      </c>
    </row>
    <row r="40" spans="1:17">
      <c r="A40" s="38" t="s">
        <v>64</v>
      </c>
      <c r="B40" s="22">
        <v>130</v>
      </c>
      <c r="C40" s="22">
        <v>221</v>
      </c>
      <c r="D40" s="22">
        <v>147</v>
      </c>
      <c r="E40" s="22">
        <v>257</v>
      </c>
      <c r="F40" s="22">
        <v>32</v>
      </c>
      <c r="G40" s="22">
        <v>124</v>
      </c>
      <c r="H40" s="23">
        <v>911</v>
      </c>
      <c r="I40" s="22">
        <v>86</v>
      </c>
      <c r="J40" s="22">
        <v>86</v>
      </c>
      <c r="K40" s="22">
        <v>28</v>
      </c>
      <c r="L40" s="22">
        <v>50</v>
      </c>
      <c r="M40" s="22">
        <v>16</v>
      </c>
      <c r="N40" s="22">
        <v>80</v>
      </c>
      <c r="O40" s="23">
        <v>346</v>
      </c>
      <c r="P40" s="72">
        <v>0</v>
      </c>
      <c r="Q40" s="22">
        <v>1257</v>
      </c>
    </row>
    <row r="41" spans="1:17">
      <c r="A41" s="38" t="s">
        <v>65</v>
      </c>
      <c r="B41" s="22">
        <v>40</v>
      </c>
      <c r="C41" s="22">
        <v>62</v>
      </c>
      <c r="D41" s="22">
        <v>53</v>
      </c>
      <c r="E41" s="22">
        <v>28</v>
      </c>
      <c r="F41" s="22">
        <v>0</v>
      </c>
      <c r="G41" s="22">
        <v>35</v>
      </c>
      <c r="H41" s="23">
        <v>218</v>
      </c>
      <c r="I41" s="22">
        <v>4</v>
      </c>
      <c r="J41" s="22">
        <v>2</v>
      </c>
      <c r="K41" s="22">
        <v>11</v>
      </c>
      <c r="L41" s="22">
        <v>6</v>
      </c>
      <c r="M41" s="22">
        <v>2</v>
      </c>
      <c r="N41" s="22">
        <v>5</v>
      </c>
      <c r="O41" s="23">
        <v>30</v>
      </c>
      <c r="P41" s="72">
        <v>3</v>
      </c>
      <c r="Q41" s="22">
        <v>251</v>
      </c>
    </row>
    <row r="42" spans="1:17">
      <c r="A42" s="44" t="s">
        <v>66</v>
      </c>
      <c r="B42" s="45">
        <v>38</v>
      </c>
      <c r="C42" s="45">
        <v>53</v>
      </c>
      <c r="D42" s="45">
        <v>39</v>
      </c>
      <c r="E42" s="45">
        <v>28</v>
      </c>
      <c r="F42" s="45">
        <v>9</v>
      </c>
      <c r="G42" s="45">
        <v>46</v>
      </c>
      <c r="H42" s="46">
        <v>213</v>
      </c>
      <c r="I42" s="45">
        <v>7</v>
      </c>
      <c r="J42" s="45">
        <v>3</v>
      </c>
      <c r="K42" s="45">
        <v>25</v>
      </c>
      <c r="L42" s="45">
        <v>13</v>
      </c>
      <c r="M42" s="45">
        <v>5</v>
      </c>
      <c r="N42" s="45">
        <v>10</v>
      </c>
      <c r="O42" s="46">
        <v>63</v>
      </c>
      <c r="P42" s="76">
        <v>0</v>
      </c>
      <c r="Q42" s="45">
        <v>276</v>
      </c>
    </row>
    <row r="43" spans="1:17">
      <c r="A43" s="38" t="s">
        <v>67</v>
      </c>
      <c r="B43" s="22">
        <v>37</v>
      </c>
      <c r="C43" s="22">
        <v>65</v>
      </c>
      <c r="D43" s="22">
        <v>23</v>
      </c>
      <c r="E43" s="22">
        <v>8</v>
      </c>
      <c r="F43" s="22">
        <v>13</v>
      </c>
      <c r="G43" s="22">
        <v>7</v>
      </c>
      <c r="H43" s="23">
        <v>153</v>
      </c>
      <c r="I43" s="22">
        <v>19</v>
      </c>
      <c r="J43" s="22">
        <v>7</v>
      </c>
      <c r="K43" s="22">
        <v>60</v>
      </c>
      <c r="L43" s="22">
        <v>74</v>
      </c>
      <c r="M43" s="22">
        <v>15</v>
      </c>
      <c r="N43" s="22">
        <v>59</v>
      </c>
      <c r="O43" s="23">
        <v>234</v>
      </c>
      <c r="P43" s="72">
        <v>40</v>
      </c>
      <c r="Q43" s="22">
        <v>427</v>
      </c>
    </row>
    <row r="44" spans="1:17">
      <c r="A44" s="38" t="s">
        <v>68</v>
      </c>
      <c r="B44" s="22">
        <v>11</v>
      </c>
      <c r="C44" s="22">
        <v>13</v>
      </c>
      <c r="D44" s="22">
        <v>20</v>
      </c>
      <c r="E44" s="22">
        <v>35</v>
      </c>
      <c r="F44" s="22">
        <v>14</v>
      </c>
      <c r="G44" s="22">
        <v>32</v>
      </c>
      <c r="H44" s="23">
        <v>125</v>
      </c>
      <c r="I44" s="22">
        <v>8</v>
      </c>
      <c r="J44" s="22">
        <v>3</v>
      </c>
      <c r="K44" s="22">
        <v>8</v>
      </c>
      <c r="L44" s="22">
        <v>7</v>
      </c>
      <c r="M44" s="22">
        <v>1</v>
      </c>
      <c r="N44" s="22">
        <v>10</v>
      </c>
      <c r="O44" s="23">
        <v>37</v>
      </c>
      <c r="P44" s="72">
        <v>4</v>
      </c>
      <c r="Q44" s="22">
        <v>166</v>
      </c>
    </row>
    <row r="45" spans="1:17">
      <c r="A45" s="38" t="s">
        <v>69</v>
      </c>
      <c r="B45" s="22">
        <v>18</v>
      </c>
      <c r="C45" s="22">
        <v>32</v>
      </c>
      <c r="D45" s="22">
        <v>19</v>
      </c>
      <c r="E45" s="22">
        <v>29</v>
      </c>
      <c r="F45" s="22">
        <v>4</v>
      </c>
      <c r="G45" s="22">
        <v>15</v>
      </c>
      <c r="H45" s="23">
        <v>117</v>
      </c>
      <c r="I45" s="22">
        <v>74</v>
      </c>
      <c r="J45" s="22">
        <v>62</v>
      </c>
      <c r="K45" s="22">
        <v>215</v>
      </c>
      <c r="L45" s="22">
        <v>141</v>
      </c>
      <c r="M45" s="22">
        <v>51</v>
      </c>
      <c r="N45" s="22">
        <v>87</v>
      </c>
      <c r="O45" s="23">
        <v>630</v>
      </c>
      <c r="P45" s="72">
        <v>0</v>
      </c>
      <c r="Q45" s="22">
        <v>747</v>
      </c>
    </row>
    <row r="46" spans="1:17">
      <c r="A46" s="44" t="s">
        <v>70</v>
      </c>
      <c r="B46" s="45">
        <v>152</v>
      </c>
      <c r="C46" s="45">
        <v>54</v>
      </c>
      <c r="D46" s="45">
        <v>30</v>
      </c>
      <c r="E46" s="45">
        <v>52</v>
      </c>
      <c r="F46" s="45">
        <v>12</v>
      </c>
      <c r="G46" s="45">
        <v>7</v>
      </c>
      <c r="H46" s="46">
        <v>307</v>
      </c>
      <c r="I46" s="45">
        <v>9</v>
      </c>
      <c r="J46" s="45">
        <v>12</v>
      </c>
      <c r="K46" s="45">
        <v>11</v>
      </c>
      <c r="L46" s="45">
        <v>52</v>
      </c>
      <c r="M46" s="45">
        <v>21</v>
      </c>
      <c r="N46" s="45">
        <v>18</v>
      </c>
      <c r="O46" s="46">
        <v>123</v>
      </c>
      <c r="P46" s="76">
        <v>58</v>
      </c>
      <c r="Q46" s="45">
        <v>488</v>
      </c>
    </row>
    <row r="47" spans="1:17">
      <c r="A47" s="38" t="s">
        <v>71</v>
      </c>
      <c r="B47" s="22">
        <v>46</v>
      </c>
      <c r="C47" s="22">
        <v>71</v>
      </c>
      <c r="D47" s="22">
        <v>127</v>
      </c>
      <c r="E47" s="22">
        <v>108</v>
      </c>
      <c r="F47" s="22">
        <v>76</v>
      </c>
      <c r="G47" s="22">
        <v>137</v>
      </c>
      <c r="H47" s="23">
        <v>565</v>
      </c>
      <c r="I47" s="22">
        <v>54</v>
      </c>
      <c r="J47" s="22">
        <v>100</v>
      </c>
      <c r="K47" s="22">
        <v>277</v>
      </c>
      <c r="L47" s="22">
        <v>204</v>
      </c>
      <c r="M47" s="22">
        <v>89</v>
      </c>
      <c r="N47" s="22">
        <v>141</v>
      </c>
      <c r="O47" s="23">
        <v>865</v>
      </c>
      <c r="P47" s="72">
        <v>4</v>
      </c>
      <c r="Q47" s="22">
        <v>1434</v>
      </c>
    </row>
    <row r="48" spans="1:17">
      <c r="A48" s="38" t="s">
        <v>72</v>
      </c>
      <c r="B48" s="22">
        <v>79</v>
      </c>
      <c r="C48" s="22">
        <v>216</v>
      </c>
      <c r="D48" s="22">
        <v>100</v>
      </c>
      <c r="E48" s="22">
        <v>238</v>
      </c>
      <c r="F48" s="22">
        <v>145</v>
      </c>
      <c r="G48" s="22">
        <v>276</v>
      </c>
      <c r="H48" s="23">
        <v>1054</v>
      </c>
      <c r="I48" s="22">
        <v>66</v>
      </c>
      <c r="J48" s="22">
        <v>30</v>
      </c>
      <c r="K48" s="22">
        <v>83</v>
      </c>
      <c r="L48" s="22">
        <v>59</v>
      </c>
      <c r="M48" s="22">
        <v>36</v>
      </c>
      <c r="N48" s="22">
        <v>219</v>
      </c>
      <c r="O48" s="23">
        <v>493</v>
      </c>
      <c r="P48" s="72">
        <v>0</v>
      </c>
      <c r="Q48" s="22">
        <v>1547</v>
      </c>
    </row>
    <row r="49" spans="1:17">
      <c r="A49" s="38" t="s">
        <v>73</v>
      </c>
      <c r="B49" s="22">
        <v>15</v>
      </c>
      <c r="C49" s="22">
        <v>34</v>
      </c>
      <c r="D49" s="22">
        <v>16</v>
      </c>
      <c r="E49" s="22">
        <v>12</v>
      </c>
      <c r="F49" s="22">
        <v>0</v>
      </c>
      <c r="G49" s="22">
        <v>34</v>
      </c>
      <c r="H49" s="23">
        <v>111</v>
      </c>
      <c r="I49" s="22">
        <v>1</v>
      </c>
      <c r="J49" s="22">
        <v>0</v>
      </c>
      <c r="K49" s="22">
        <v>2</v>
      </c>
      <c r="L49" s="22">
        <v>4</v>
      </c>
      <c r="M49" s="22">
        <v>2</v>
      </c>
      <c r="N49" s="22">
        <v>3</v>
      </c>
      <c r="O49" s="23">
        <v>12</v>
      </c>
      <c r="P49" s="72">
        <v>0</v>
      </c>
      <c r="Q49" s="22">
        <v>123</v>
      </c>
    </row>
    <row r="50" spans="1:17">
      <c r="A50" s="44" t="s">
        <v>74</v>
      </c>
      <c r="B50" s="45">
        <v>68</v>
      </c>
      <c r="C50" s="45">
        <v>128</v>
      </c>
      <c r="D50" s="45">
        <v>95</v>
      </c>
      <c r="E50" s="45">
        <v>258</v>
      </c>
      <c r="F50" s="45">
        <v>89</v>
      </c>
      <c r="G50" s="45">
        <v>185</v>
      </c>
      <c r="H50" s="46">
        <v>823</v>
      </c>
      <c r="I50" s="45">
        <v>84</v>
      </c>
      <c r="J50" s="45">
        <v>112</v>
      </c>
      <c r="K50" s="45">
        <v>30</v>
      </c>
      <c r="L50" s="45">
        <v>120</v>
      </c>
      <c r="M50" s="45">
        <v>77</v>
      </c>
      <c r="N50" s="45">
        <v>72</v>
      </c>
      <c r="O50" s="46">
        <v>495</v>
      </c>
      <c r="P50" s="76">
        <v>3</v>
      </c>
      <c r="Q50" s="45">
        <v>1321</v>
      </c>
    </row>
    <row r="51" spans="1:17">
      <c r="A51" s="38" t="s">
        <v>75</v>
      </c>
      <c r="B51" s="22">
        <v>66</v>
      </c>
      <c r="C51" s="22">
        <v>101</v>
      </c>
      <c r="D51" s="22">
        <v>104</v>
      </c>
      <c r="E51" s="22">
        <v>131</v>
      </c>
      <c r="F51" s="22">
        <v>3</v>
      </c>
      <c r="G51" s="22">
        <v>180</v>
      </c>
      <c r="H51" s="23">
        <v>585</v>
      </c>
      <c r="I51" s="22">
        <v>41</v>
      </c>
      <c r="J51" s="22">
        <v>19</v>
      </c>
      <c r="K51" s="22">
        <v>73</v>
      </c>
      <c r="L51" s="22">
        <v>50</v>
      </c>
      <c r="M51" s="22">
        <v>7</v>
      </c>
      <c r="N51" s="22">
        <v>28</v>
      </c>
      <c r="O51" s="23">
        <v>218</v>
      </c>
      <c r="P51" s="72">
        <v>0</v>
      </c>
      <c r="Q51" s="22">
        <v>803</v>
      </c>
    </row>
    <row r="52" spans="1:17">
      <c r="A52" s="38" t="s">
        <v>76</v>
      </c>
      <c r="B52" s="22">
        <v>30</v>
      </c>
      <c r="C52" s="22">
        <v>116</v>
      </c>
      <c r="D52" s="22">
        <v>72</v>
      </c>
      <c r="E52" s="22">
        <v>78</v>
      </c>
      <c r="F52" s="22">
        <v>15</v>
      </c>
      <c r="G52" s="22">
        <v>37</v>
      </c>
      <c r="H52" s="23">
        <v>348</v>
      </c>
      <c r="I52" s="22">
        <v>8</v>
      </c>
      <c r="J52" s="22">
        <v>3</v>
      </c>
      <c r="K52" s="22">
        <v>56</v>
      </c>
      <c r="L52" s="22">
        <v>42</v>
      </c>
      <c r="M52" s="22">
        <v>18</v>
      </c>
      <c r="N52" s="22">
        <v>10</v>
      </c>
      <c r="O52" s="23">
        <v>137</v>
      </c>
      <c r="P52" s="72">
        <v>2</v>
      </c>
      <c r="Q52" s="22">
        <v>487</v>
      </c>
    </row>
    <row r="53" spans="1:17">
      <c r="A53" s="38" t="s">
        <v>77</v>
      </c>
      <c r="B53" s="22">
        <v>81</v>
      </c>
      <c r="C53" s="22">
        <v>121</v>
      </c>
      <c r="D53" s="22">
        <v>217</v>
      </c>
      <c r="E53" s="22">
        <v>159</v>
      </c>
      <c r="F53" s="22">
        <v>78</v>
      </c>
      <c r="G53" s="22">
        <v>177</v>
      </c>
      <c r="H53" s="23">
        <v>833</v>
      </c>
      <c r="I53" s="22">
        <v>51</v>
      </c>
      <c r="J53" s="22">
        <v>46</v>
      </c>
      <c r="K53" s="22">
        <v>287</v>
      </c>
      <c r="L53" s="22">
        <v>185</v>
      </c>
      <c r="M53" s="22">
        <v>90</v>
      </c>
      <c r="N53" s="22">
        <v>118</v>
      </c>
      <c r="O53" s="23">
        <v>777</v>
      </c>
      <c r="P53" s="72">
        <v>6</v>
      </c>
      <c r="Q53" s="22">
        <v>1616</v>
      </c>
    </row>
    <row r="54" spans="1:17">
      <c r="A54" s="44" t="s">
        <v>78</v>
      </c>
      <c r="B54" s="45">
        <v>2</v>
      </c>
      <c r="C54" s="45">
        <v>5</v>
      </c>
      <c r="D54" s="45">
        <v>1</v>
      </c>
      <c r="E54" s="45">
        <v>1</v>
      </c>
      <c r="F54" s="45">
        <v>1</v>
      </c>
      <c r="G54" s="45">
        <v>1</v>
      </c>
      <c r="H54" s="46">
        <v>11</v>
      </c>
      <c r="I54" s="45">
        <v>13</v>
      </c>
      <c r="J54" s="45">
        <v>10</v>
      </c>
      <c r="K54" s="45">
        <v>27</v>
      </c>
      <c r="L54" s="45">
        <v>21</v>
      </c>
      <c r="M54" s="45">
        <v>3</v>
      </c>
      <c r="N54" s="45">
        <v>2</v>
      </c>
      <c r="O54" s="46">
        <v>76</v>
      </c>
      <c r="P54" s="76">
        <v>0</v>
      </c>
      <c r="Q54" s="45">
        <v>87</v>
      </c>
    </row>
    <row r="55" spans="1:17">
      <c r="A55" s="38" t="s">
        <v>79</v>
      </c>
      <c r="B55" s="22">
        <v>117</v>
      </c>
      <c r="C55" s="22">
        <v>202</v>
      </c>
      <c r="D55" s="22">
        <v>264</v>
      </c>
      <c r="E55" s="22">
        <v>290</v>
      </c>
      <c r="F55" s="22">
        <v>31</v>
      </c>
      <c r="G55" s="22">
        <v>0</v>
      </c>
      <c r="H55" s="23">
        <v>904</v>
      </c>
      <c r="I55" s="22">
        <v>11</v>
      </c>
      <c r="J55" s="22">
        <v>7</v>
      </c>
      <c r="K55" s="22">
        <v>51</v>
      </c>
      <c r="L55" s="22">
        <v>37</v>
      </c>
      <c r="M55" s="22">
        <v>18</v>
      </c>
      <c r="N55" s="22">
        <v>0</v>
      </c>
      <c r="O55" s="23">
        <v>124</v>
      </c>
      <c r="P55" s="72">
        <v>66</v>
      </c>
      <c r="Q55" s="22">
        <v>1094</v>
      </c>
    </row>
    <row r="56" spans="1:17">
      <c r="A56" s="38" t="s">
        <v>80</v>
      </c>
      <c r="B56" s="22">
        <v>23</v>
      </c>
      <c r="C56" s="22">
        <v>48</v>
      </c>
      <c r="D56" s="22">
        <v>23</v>
      </c>
      <c r="E56" s="22">
        <v>36</v>
      </c>
      <c r="F56" s="22">
        <v>4</v>
      </c>
      <c r="G56" s="22">
        <v>31</v>
      </c>
      <c r="H56" s="23">
        <v>165</v>
      </c>
      <c r="I56" s="22">
        <v>1</v>
      </c>
      <c r="J56" s="22">
        <v>1</v>
      </c>
      <c r="K56" s="22">
        <v>4</v>
      </c>
      <c r="L56" s="22">
        <v>7</v>
      </c>
      <c r="M56" s="22">
        <v>6</v>
      </c>
      <c r="N56" s="22">
        <v>2</v>
      </c>
      <c r="O56" s="23">
        <v>21</v>
      </c>
      <c r="P56" s="72">
        <v>0</v>
      </c>
      <c r="Q56" s="22">
        <v>186</v>
      </c>
    </row>
    <row r="57" spans="1:17">
      <c r="A57" s="38" t="s">
        <v>81</v>
      </c>
      <c r="B57" s="22">
        <v>83</v>
      </c>
      <c r="C57" s="22">
        <v>96</v>
      </c>
      <c r="D57" s="22">
        <v>187</v>
      </c>
      <c r="E57" s="22">
        <v>111</v>
      </c>
      <c r="F57" s="22">
        <v>121</v>
      </c>
      <c r="G57" s="22">
        <v>130</v>
      </c>
      <c r="H57" s="23">
        <v>728</v>
      </c>
      <c r="I57" s="22">
        <v>91</v>
      </c>
      <c r="J57" s="22">
        <v>15</v>
      </c>
      <c r="K57" s="22">
        <v>162</v>
      </c>
      <c r="L57" s="22">
        <v>165</v>
      </c>
      <c r="M57" s="22">
        <v>34</v>
      </c>
      <c r="N57" s="22">
        <v>75</v>
      </c>
      <c r="O57" s="23">
        <v>542</v>
      </c>
      <c r="P57" s="72">
        <v>0</v>
      </c>
      <c r="Q57" s="22">
        <v>1270</v>
      </c>
    </row>
    <row r="58" spans="1:17">
      <c r="A58" s="44" t="s">
        <v>82</v>
      </c>
      <c r="B58" s="45">
        <v>262</v>
      </c>
      <c r="C58" s="45">
        <v>371</v>
      </c>
      <c r="D58" s="45">
        <v>342</v>
      </c>
      <c r="E58" s="45">
        <v>538</v>
      </c>
      <c r="F58" s="45">
        <v>100</v>
      </c>
      <c r="G58" s="45">
        <v>361</v>
      </c>
      <c r="H58" s="46">
        <v>1974</v>
      </c>
      <c r="I58" s="45">
        <v>370</v>
      </c>
      <c r="J58" s="45">
        <v>211</v>
      </c>
      <c r="K58" s="45">
        <v>338</v>
      </c>
      <c r="L58" s="45">
        <v>78</v>
      </c>
      <c r="M58" s="45">
        <v>12</v>
      </c>
      <c r="N58" s="45">
        <v>548</v>
      </c>
      <c r="O58" s="46">
        <v>1557</v>
      </c>
      <c r="P58" s="76">
        <v>5</v>
      </c>
      <c r="Q58" s="45">
        <v>3536</v>
      </c>
    </row>
    <row r="59" spans="1:17">
      <c r="A59" s="38" t="s">
        <v>83</v>
      </c>
      <c r="B59" s="22">
        <v>82</v>
      </c>
      <c r="C59" s="22">
        <v>1</v>
      </c>
      <c r="D59" s="22">
        <v>76</v>
      </c>
      <c r="E59" s="22">
        <v>0</v>
      </c>
      <c r="F59" s="22">
        <v>1</v>
      </c>
      <c r="G59" s="22">
        <v>26</v>
      </c>
      <c r="H59" s="23">
        <v>186</v>
      </c>
      <c r="I59" s="22">
        <v>30</v>
      </c>
      <c r="J59" s="22">
        <v>0</v>
      </c>
      <c r="K59" s="22">
        <v>11</v>
      </c>
      <c r="L59" s="22">
        <v>0</v>
      </c>
      <c r="M59" s="22">
        <v>0</v>
      </c>
      <c r="N59" s="22">
        <v>55</v>
      </c>
      <c r="O59" s="23">
        <v>96</v>
      </c>
      <c r="P59" s="72">
        <v>0</v>
      </c>
      <c r="Q59" s="22">
        <v>282</v>
      </c>
    </row>
    <row r="60" spans="1:17">
      <c r="A60" s="38" t="s">
        <v>84</v>
      </c>
      <c r="B60" s="22">
        <v>5</v>
      </c>
      <c r="C60" s="22">
        <v>17</v>
      </c>
      <c r="D60" s="22">
        <v>11</v>
      </c>
      <c r="E60" s="22">
        <v>15</v>
      </c>
      <c r="F60" s="22">
        <v>1</v>
      </c>
      <c r="G60" s="22">
        <v>15</v>
      </c>
      <c r="H60" s="23">
        <v>64</v>
      </c>
      <c r="I60" s="22">
        <v>0</v>
      </c>
      <c r="J60" s="22">
        <v>3</v>
      </c>
      <c r="K60" s="22">
        <v>2</v>
      </c>
      <c r="L60" s="22">
        <v>1</v>
      </c>
      <c r="M60" s="22">
        <v>1</v>
      </c>
      <c r="N60" s="22">
        <v>2</v>
      </c>
      <c r="O60" s="23">
        <v>9</v>
      </c>
      <c r="P60" s="72">
        <v>0</v>
      </c>
      <c r="Q60" s="22">
        <v>73</v>
      </c>
    </row>
    <row r="61" spans="1:17">
      <c r="A61" s="38" t="s">
        <v>85</v>
      </c>
      <c r="B61" s="22">
        <v>63</v>
      </c>
      <c r="C61" s="22">
        <v>107</v>
      </c>
      <c r="D61" s="22">
        <v>134</v>
      </c>
      <c r="E61" s="22">
        <v>176</v>
      </c>
      <c r="F61" s="22">
        <v>21</v>
      </c>
      <c r="G61" s="22">
        <v>81</v>
      </c>
      <c r="H61" s="23">
        <v>582</v>
      </c>
      <c r="I61" s="22">
        <v>71</v>
      </c>
      <c r="J61" s="22">
        <v>13</v>
      </c>
      <c r="K61" s="22">
        <v>111</v>
      </c>
      <c r="L61" s="22">
        <v>76</v>
      </c>
      <c r="M61" s="22">
        <v>35</v>
      </c>
      <c r="N61" s="22">
        <v>57</v>
      </c>
      <c r="O61" s="23">
        <v>363</v>
      </c>
      <c r="P61" s="72">
        <v>2</v>
      </c>
      <c r="Q61" s="22">
        <v>947</v>
      </c>
    </row>
    <row r="62" spans="1:17">
      <c r="A62" s="44" t="s">
        <v>86</v>
      </c>
      <c r="B62" s="45">
        <v>42</v>
      </c>
      <c r="C62" s="45">
        <v>99</v>
      </c>
      <c r="D62" s="45">
        <v>81</v>
      </c>
      <c r="E62" s="45">
        <v>112</v>
      </c>
      <c r="F62" s="45">
        <v>35</v>
      </c>
      <c r="G62" s="45">
        <v>30</v>
      </c>
      <c r="H62" s="46">
        <v>399</v>
      </c>
      <c r="I62" s="45">
        <v>19</v>
      </c>
      <c r="J62" s="45">
        <v>11</v>
      </c>
      <c r="K62" s="45">
        <v>72</v>
      </c>
      <c r="L62" s="45">
        <v>51</v>
      </c>
      <c r="M62" s="45">
        <v>14</v>
      </c>
      <c r="N62" s="45">
        <v>81</v>
      </c>
      <c r="O62" s="46">
        <v>248</v>
      </c>
      <c r="P62" s="76">
        <v>2</v>
      </c>
      <c r="Q62" s="45">
        <v>649</v>
      </c>
    </row>
    <row r="63" spans="1:17">
      <c r="A63" s="38" t="s">
        <v>87</v>
      </c>
      <c r="B63" s="22">
        <v>53</v>
      </c>
      <c r="C63" s="22">
        <v>64</v>
      </c>
      <c r="D63" s="22">
        <v>48</v>
      </c>
      <c r="E63" s="22">
        <v>94</v>
      </c>
      <c r="F63" s="22">
        <v>4</v>
      </c>
      <c r="G63" s="22">
        <v>37</v>
      </c>
      <c r="H63" s="23">
        <v>300</v>
      </c>
      <c r="I63" s="22">
        <v>13</v>
      </c>
      <c r="J63" s="22">
        <v>6</v>
      </c>
      <c r="K63" s="22">
        <v>26</v>
      </c>
      <c r="L63" s="22">
        <v>13</v>
      </c>
      <c r="M63" s="22">
        <v>8</v>
      </c>
      <c r="N63" s="22">
        <v>8</v>
      </c>
      <c r="O63" s="23">
        <v>74</v>
      </c>
      <c r="P63" s="72">
        <v>0</v>
      </c>
      <c r="Q63" s="22">
        <v>374</v>
      </c>
    </row>
    <row r="64" spans="1:17">
      <c r="A64" s="38" t="s">
        <v>88</v>
      </c>
      <c r="B64" s="22">
        <v>34</v>
      </c>
      <c r="C64" s="22">
        <v>132</v>
      </c>
      <c r="D64" s="22">
        <v>76</v>
      </c>
      <c r="E64" s="22">
        <v>159</v>
      </c>
      <c r="F64" s="22">
        <v>31</v>
      </c>
      <c r="G64" s="22">
        <v>123</v>
      </c>
      <c r="H64" s="23">
        <v>555</v>
      </c>
      <c r="I64" s="22">
        <v>25</v>
      </c>
      <c r="J64" s="22">
        <v>17</v>
      </c>
      <c r="K64" s="22">
        <v>91</v>
      </c>
      <c r="L64" s="22">
        <v>75</v>
      </c>
      <c r="M64" s="22">
        <v>21</v>
      </c>
      <c r="N64" s="22">
        <v>31</v>
      </c>
      <c r="O64" s="23">
        <v>260</v>
      </c>
      <c r="P64" s="72">
        <v>0</v>
      </c>
      <c r="Q64" s="22">
        <v>815</v>
      </c>
    </row>
    <row r="65" spans="1:17" ht="15" thickBot="1">
      <c r="A65" s="38" t="s">
        <v>89</v>
      </c>
      <c r="B65" s="22">
        <v>46</v>
      </c>
      <c r="C65" s="22">
        <v>41</v>
      </c>
      <c r="D65" s="22">
        <v>22</v>
      </c>
      <c r="E65" s="22">
        <v>18</v>
      </c>
      <c r="F65" s="22">
        <v>3</v>
      </c>
      <c r="G65" s="22">
        <v>13</v>
      </c>
      <c r="H65" s="23">
        <v>143</v>
      </c>
      <c r="I65" s="22">
        <v>4</v>
      </c>
      <c r="J65" s="22">
        <v>0</v>
      </c>
      <c r="K65" s="22">
        <v>7</v>
      </c>
      <c r="L65" s="22">
        <v>5</v>
      </c>
      <c r="M65" s="22">
        <v>5</v>
      </c>
      <c r="N65" s="22">
        <v>2</v>
      </c>
      <c r="O65" s="23">
        <v>23</v>
      </c>
      <c r="P65" s="72">
        <v>4</v>
      </c>
      <c r="Q65" s="22">
        <v>170</v>
      </c>
    </row>
    <row r="66" spans="1:17" ht="15" thickTop="1">
      <c r="A66" s="60" t="s">
        <v>90</v>
      </c>
      <c r="B66" s="47">
        <v>3248</v>
      </c>
      <c r="C66" s="47">
        <v>4821</v>
      </c>
      <c r="D66" s="47">
        <v>4483</v>
      </c>
      <c r="E66" s="47">
        <v>5757</v>
      </c>
      <c r="F66" s="47">
        <v>1635</v>
      </c>
      <c r="G66" s="47">
        <v>4443</v>
      </c>
      <c r="H66" s="48">
        <v>24387</v>
      </c>
      <c r="I66" s="47">
        <v>2734</v>
      </c>
      <c r="J66" s="47">
        <v>1735</v>
      </c>
      <c r="K66" s="47">
        <v>5364</v>
      </c>
      <c r="L66" s="47">
        <v>3836</v>
      </c>
      <c r="M66" s="47">
        <v>1426</v>
      </c>
      <c r="N66" s="47">
        <v>3458</v>
      </c>
      <c r="O66" s="48">
        <v>18553</v>
      </c>
      <c r="P66" s="77">
        <v>570</v>
      </c>
      <c r="Q66" s="47">
        <v>43510</v>
      </c>
    </row>
    <row r="67" spans="1:17">
      <c r="A67" s="44" t="s">
        <v>91</v>
      </c>
      <c r="B67" s="45">
        <v>40</v>
      </c>
      <c r="C67" s="45">
        <v>36</v>
      </c>
      <c r="D67" s="45">
        <v>45</v>
      </c>
      <c r="E67" s="45">
        <v>45</v>
      </c>
      <c r="F67" s="45">
        <v>30</v>
      </c>
      <c r="G67" s="45">
        <v>20</v>
      </c>
      <c r="H67" s="46">
        <v>216</v>
      </c>
      <c r="I67" s="45">
        <v>45</v>
      </c>
      <c r="J67" s="45">
        <v>15</v>
      </c>
      <c r="K67" s="45">
        <v>54</v>
      </c>
      <c r="L67" s="45">
        <v>60</v>
      </c>
      <c r="M67" s="45">
        <v>35</v>
      </c>
      <c r="N67" s="45">
        <v>32</v>
      </c>
      <c r="O67" s="46">
        <v>241</v>
      </c>
      <c r="P67" s="76">
        <v>0</v>
      </c>
      <c r="Q67" s="45">
        <v>457</v>
      </c>
    </row>
    <row r="68" spans="1:17">
      <c r="A68" s="61" t="s">
        <v>92</v>
      </c>
      <c r="B68" s="45">
        <v>3288</v>
      </c>
      <c r="C68" s="45">
        <v>4857</v>
      </c>
      <c r="D68" s="45">
        <v>4528</v>
      </c>
      <c r="E68" s="45">
        <v>5802</v>
      </c>
      <c r="F68" s="45">
        <v>1665</v>
      </c>
      <c r="G68" s="45">
        <v>4463</v>
      </c>
      <c r="H68" s="46">
        <v>24603</v>
      </c>
      <c r="I68" s="45">
        <v>2779</v>
      </c>
      <c r="J68" s="45">
        <v>1750</v>
      </c>
      <c r="K68" s="45">
        <v>5418</v>
      </c>
      <c r="L68" s="45">
        <v>3896</v>
      </c>
      <c r="M68" s="45">
        <v>1461</v>
      </c>
      <c r="N68" s="45">
        <v>3490</v>
      </c>
      <c r="O68" s="46">
        <v>18794</v>
      </c>
      <c r="P68" s="76">
        <v>570</v>
      </c>
      <c r="Q68" s="45">
        <v>43967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9053-0FCD-45E8-9117-4AFDB5C46056}">
  <dimension ref="A7:Q70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63</v>
      </c>
      <c r="C15" s="22">
        <v>141</v>
      </c>
      <c r="D15" s="22">
        <v>131</v>
      </c>
      <c r="E15" s="22">
        <v>204</v>
      </c>
      <c r="F15" s="22">
        <v>60</v>
      </c>
      <c r="G15" s="22">
        <v>138</v>
      </c>
      <c r="H15" s="23">
        <v>737</v>
      </c>
      <c r="I15" s="22">
        <v>78</v>
      </c>
      <c r="J15" s="22">
        <v>102</v>
      </c>
      <c r="K15" s="22">
        <v>36</v>
      </c>
      <c r="L15" s="22">
        <v>83</v>
      </c>
      <c r="M15" s="22">
        <v>61</v>
      </c>
      <c r="N15" s="22">
        <v>53</v>
      </c>
      <c r="O15" s="23">
        <v>413</v>
      </c>
      <c r="P15" s="72">
        <v>4</v>
      </c>
      <c r="Q15" s="22">
        <v>1154</v>
      </c>
    </row>
    <row r="16" spans="1:17">
      <c r="A16" s="38" t="s">
        <v>40</v>
      </c>
      <c r="B16" s="22">
        <v>27</v>
      </c>
      <c r="C16" s="22">
        <v>11</v>
      </c>
      <c r="D16" s="22">
        <v>5</v>
      </c>
      <c r="E16" s="22">
        <v>11</v>
      </c>
      <c r="F16" s="22">
        <v>6</v>
      </c>
      <c r="G16" s="22">
        <v>5</v>
      </c>
      <c r="H16" s="23">
        <v>65</v>
      </c>
      <c r="I16" s="22">
        <v>7</v>
      </c>
      <c r="J16" s="22">
        <v>0</v>
      </c>
      <c r="K16" s="22">
        <v>7</v>
      </c>
      <c r="L16" s="22">
        <v>12</v>
      </c>
      <c r="M16" s="22">
        <v>5</v>
      </c>
      <c r="N16" s="22">
        <v>2</v>
      </c>
      <c r="O16" s="23">
        <v>33</v>
      </c>
      <c r="P16" s="72">
        <v>3</v>
      </c>
      <c r="Q16" s="22">
        <v>101</v>
      </c>
    </row>
    <row r="17" spans="1:17">
      <c r="A17" s="38" t="s">
        <v>41</v>
      </c>
      <c r="B17" s="22">
        <v>193</v>
      </c>
      <c r="C17" s="22">
        <v>100</v>
      </c>
      <c r="D17" s="22">
        <v>79</v>
      </c>
      <c r="E17" s="22">
        <v>120</v>
      </c>
      <c r="F17" s="22">
        <v>20</v>
      </c>
      <c r="G17" s="22">
        <v>69</v>
      </c>
      <c r="H17" s="23">
        <v>581</v>
      </c>
      <c r="I17" s="22">
        <v>57</v>
      </c>
      <c r="J17" s="22">
        <v>36</v>
      </c>
      <c r="K17" s="22">
        <v>214</v>
      </c>
      <c r="L17" s="22">
        <v>108</v>
      </c>
      <c r="M17" s="22">
        <v>80</v>
      </c>
      <c r="N17" s="22">
        <v>42</v>
      </c>
      <c r="O17" s="23">
        <v>537</v>
      </c>
      <c r="P17" s="72">
        <v>33</v>
      </c>
      <c r="Q17" s="22">
        <v>1151</v>
      </c>
    </row>
    <row r="18" spans="1:17">
      <c r="A18" s="44" t="s">
        <v>42</v>
      </c>
      <c r="B18" s="45">
        <v>73</v>
      </c>
      <c r="C18" s="45">
        <v>152</v>
      </c>
      <c r="D18" s="45">
        <v>112</v>
      </c>
      <c r="E18" s="45">
        <v>126</v>
      </c>
      <c r="F18" s="45">
        <v>3</v>
      </c>
      <c r="G18" s="45">
        <v>90</v>
      </c>
      <c r="H18" s="46">
        <v>556</v>
      </c>
      <c r="I18" s="45">
        <v>35</v>
      </c>
      <c r="J18" s="45">
        <v>16</v>
      </c>
      <c r="K18" s="45">
        <v>44</v>
      </c>
      <c r="L18" s="45">
        <v>17</v>
      </c>
      <c r="M18" s="45">
        <v>3</v>
      </c>
      <c r="N18" s="45">
        <v>32</v>
      </c>
      <c r="O18" s="46">
        <v>147</v>
      </c>
      <c r="P18" s="76">
        <v>0</v>
      </c>
      <c r="Q18" s="45">
        <v>703</v>
      </c>
    </row>
    <row r="19" spans="1:17">
      <c r="A19" s="38" t="s">
        <v>43</v>
      </c>
      <c r="B19" s="22">
        <v>257</v>
      </c>
      <c r="C19" s="22">
        <v>378</v>
      </c>
      <c r="D19" s="22">
        <v>353</v>
      </c>
      <c r="E19" s="22">
        <v>375</v>
      </c>
      <c r="F19" s="22">
        <v>114</v>
      </c>
      <c r="G19" s="22">
        <v>193</v>
      </c>
      <c r="H19" s="23">
        <v>1670</v>
      </c>
      <c r="I19" s="22">
        <v>355</v>
      </c>
      <c r="J19" s="22">
        <v>377</v>
      </c>
      <c r="K19" s="22">
        <v>776</v>
      </c>
      <c r="L19" s="22">
        <v>592</v>
      </c>
      <c r="M19" s="22">
        <v>175</v>
      </c>
      <c r="N19" s="22">
        <v>162</v>
      </c>
      <c r="O19" s="23">
        <v>2437</v>
      </c>
      <c r="P19" s="72">
        <v>13</v>
      </c>
      <c r="Q19" s="22">
        <v>4120</v>
      </c>
    </row>
    <row r="20" spans="1:17">
      <c r="A20" s="38" t="s">
        <v>44</v>
      </c>
      <c r="B20" s="22">
        <v>66</v>
      </c>
      <c r="C20" s="22">
        <v>98</v>
      </c>
      <c r="D20" s="22">
        <v>89</v>
      </c>
      <c r="E20" s="22">
        <v>57</v>
      </c>
      <c r="F20" s="22">
        <v>40</v>
      </c>
      <c r="G20" s="22">
        <v>39</v>
      </c>
      <c r="H20" s="23">
        <v>389</v>
      </c>
      <c r="I20" s="22">
        <v>33</v>
      </c>
      <c r="J20" s="22">
        <v>42</v>
      </c>
      <c r="K20" s="22">
        <v>114</v>
      </c>
      <c r="L20" s="22">
        <v>48</v>
      </c>
      <c r="M20" s="22">
        <v>23</v>
      </c>
      <c r="N20" s="22">
        <v>18</v>
      </c>
      <c r="O20" s="23">
        <v>278</v>
      </c>
      <c r="P20" s="72">
        <v>0</v>
      </c>
      <c r="Q20" s="22">
        <v>667</v>
      </c>
    </row>
    <row r="21" spans="1:17">
      <c r="A21" s="38" t="s">
        <v>45</v>
      </c>
      <c r="B21" s="22">
        <v>1</v>
      </c>
      <c r="C21" s="22">
        <v>16</v>
      </c>
      <c r="D21" s="22">
        <v>13</v>
      </c>
      <c r="E21" s="22">
        <v>32</v>
      </c>
      <c r="F21" s="22">
        <v>1</v>
      </c>
      <c r="G21" s="22">
        <v>7</v>
      </c>
      <c r="H21" s="23">
        <v>70</v>
      </c>
      <c r="I21" s="22">
        <v>42</v>
      </c>
      <c r="J21" s="22">
        <v>22</v>
      </c>
      <c r="K21" s="22">
        <v>39</v>
      </c>
      <c r="L21" s="22">
        <v>61</v>
      </c>
      <c r="M21" s="22">
        <v>34</v>
      </c>
      <c r="N21" s="22">
        <v>24</v>
      </c>
      <c r="O21" s="23">
        <v>222</v>
      </c>
      <c r="P21" s="72">
        <v>2</v>
      </c>
      <c r="Q21" s="22">
        <v>294</v>
      </c>
    </row>
    <row r="22" spans="1:17">
      <c r="A22" s="44" t="s">
        <v>46</v>
      </c>
      <c r="B22" s="45">
        <v>0</v>
      </c>
      <c r="C22" s="45">
        <v>26</v>
      </c>
      <c r="D22" s="45">
        <v>13</v>
      </c>
      <c r="E22" s="45">
        <v>13</v>
      </c>
      <c r="F22" s="45">
        <v>3</v>
      </c>
      <c r="G22" s="45">
        <v>28</v>
      </c>
      <c r="H22" s="46">
        <v>83</v>
      </c>
      <c r="I22" s="45">
        <v>10</v>
      </c>
      <c r="J22" s="45">
        <v>0</v>
      </c>
      <c r="K22" s="45">
        <v>15</v>
      </c>
      <c r="L22" s="45">
        <v>16</v>
      </c>
      <c r="M22" s="45">
        <v>9</v>
      </c>
      <c r="N22" s="45">
        <v>1</v>
      </c>
      <c r="O22" s="46">
        <v>51</v>
      </c>
      <c r="P22" s="76">
        <v>0</v>
      </c>
      <c r="Q22" s="45">
        <v>134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42</v>
      </c>
      <c r="O23" s="23">
        <v>43</v>
      </c>
      <c r="P23" s="72">
        <v>0</v>
      </c>
      <c r="Q23" s="22">
        <v>43</v>
      </c>
    </row>
    <row r="24" spans="1:17">
      <c r="A24" s="38" t="s">
        <v>48</v>
      </c>
      <c r="B24" s="22">
        <v>259</v>
      </c>
      <c r="C24" s="22">
        <v>451</v>
      </c>
      <c r="D24" s="22">
        <v>650</v>
      </c>
      <c r="E24" s="22">
        <v>11</v>
      </c>
      <c r="F24" s="22">
        <v>2</v>
      </c>
      <c r="G24" s="22">
        <v>251</v>
      </c>
      <c r="H24" s="23">
        <v>1624</v>
      </c>
      <c r="I24" s="22">
        <v>189</v>
      </c>
      <c r="J24" s="22">
        <v>99</v>
      </c>
      <c r="K24" s="22">
        <v>697</v>
      </c>
      <c r="L24" s="22">
        <v>449</v>
      </c>
      <c r="M24" s="22">
        <v>38</v>
      </c>
      <c r="N24" s="22">
        <v>135</v>
      </c>
      <c r="O24" s="23">
        <v>1607</v>
      </c>
      <c r="P24" s="72">
        <v>13</v>
      </c>
      <c r="Q24" s="22">
        <v>3244</v>
      </c>
    </row>
    <row r="25" spans="1:17">
      <c r="A25" s="38" t="s">
        <v>49</v>
      </c>
      <c r="B25" s="22">
        <v>129</v>
      </c>
      <c r="C25" s="22">
        <v>166</v>
      </c>
      <c r="D25" s="22">
        <v>201</v>
      </c>
      <c r="E25" s="22">
        <v>199</v>
      </c>
      <c r="F25" s="22">
        <v>42</v>
      </c>
      <c r="G25" s="22">
        <v>123</v>
      </c>
      <c r="H25" s="23">
        <v>860</v>
      </c>
      <c r="I25" s="22">
        <v>117</v>
      </c>
      <c r="J25" s="22">
        <v>20</v>
      </c>
      <c r="K25" s="22">
        <v>168</v>
      </c>
      <c r="L25" s="22">
        <v>235</v>
      </c>
      <c r="M25" s="22">
        <v>67</v>
      </c>
      <c r="N25" s="22">
        <v>126</v>
      </c>
      <c r="O25" s="23">
        <v>733</v>
      </c>
      <c r="P25" s="72">
        <v>41</v>
      </c>
      <c r="Q25" s="22">
        <v>1634</v>
      </c>
    </row>
    <row r="26" spans="1:17">
      <c r="A26" s="44" t="s">
        <v>50</v>
      </c>
      <c r="B26" s="45">
        <v>0</v>
      </c>
      <c r="C26" s="45">
        <v>16</v>
      </c>
      <c r="D26" s="45">
        <v>31</v>
      </c>
      <c r="E26" s="45">
        <v>14</v>
      </c>
      <c r="F26" s="45">
        <v>1</v>
      </c>
      <c r="G26" s="45">
        <v>2</v>
      </c>
      <c r="H26" s="46">
        <v>64</v>
      </c>
      <c r="I26" s="45">
        <v>14</v>
      </c>
      <c r="J26" s="45">
        <v>4</v>
      </c>
      <c r="K26" s="45">
        <v>20</v>
      </c>
      <c r="L26" s="45">
        <v>17</v>
      </c>
      <c r="M26" s="45">
        <v>14</v>
      </c>
      <c r="N26" s="45">
        <v>9</v>
      </c>
      <c r="O26" s="46">
        <v>78</v>
      </c>
      <c r="P26" s="76">
        <v>0</v>
      </c>
      <c r="Q26" s="45">
        <v>142</v>
      </c>
    </row>
    <row r="27" spans="1:17">
      <c r="A27" s="38" t="s">
        <v>51</v>
      </c>
      <c r="B27" s="22">
        <v>51</v>
      </c>
      <c r="C27" s="22">
        <v>57</v>
      </c>
      <c r="D27" s="22">
        <v>31</v>
      </c>
      <c r="E27" s="22">
        <v>33</v>
      </c>
      <c r="F27" s="22">
        <v>4</v>
      </c>
      <c r="G27" s="22">
        <v>19</v>
      </c>
      <c r="H27" s="23">
        <v>195</v>
      </c>
      <c r="I27" s="22">
        <v>13</v>
      </c>
      <c r="J27" s="22">
        <v>0</v>
      </c>
      <c r="K27" s="22">
        <v>13</v>
      </c>
      <c r="L27" s="22">
        <v>9</v>
      </c>
      <c r="M27" s="22">
        <v>6</v>
      </c>
      <c r="N27" s="22">
        <v>7</v>
      </c>
      <c r="O27" s="23">
        <v>48</v>
      </c>
      <c r="P27" s="72">
        <v>17</v>
      </c>
      <c r="Q27" s="22">
        <v>260</v>
      </c>
    </row>
    <row r="28" spans="1:17">
      <c r="A28" s="38" t="s">
        <v>52</v>
      </c>
      <c r="B28" s="22">
        <v>85</v>
      </c>
      <c r="C28" s="22">
        <v>84</v>
      </c>
      <c r="D28" s="22">
        <v>101</v>
      </c>
      <c r="E28" s="22">
        <v>183</v>
      </c>
      <c r="F28" s="22">
        <v>16</v>
      </c>
      <c r="G28" s="22">
        <v>122</v>
      </c>
      <c r="H28" s="23">
        <v>591</v>
      </c>
      <c r="I28" s="22">
        <v>109</v>
      </c>
      <c r="J28" s="22">
        <v>13</v>
      </c>
      <c r="K28" s="22">
        <v>239</v>
      </c>
      <c r="L28" s="22">
        <v>141</v>
      </c>
      <c r="M28" s="22">
        <v>58</v>
      </c>
      <c r="N28" s="22">
        <v>204</v>
      </c>
      <c r="O28" s="23">
        <v>764</v>
      </c>
      <c r="P28" s="72">
        <v>0</v>
      </c>
      <c r="Q28" s="22">
        <v>1355</v>
      </c>
    </row>
    <row r="29" spans="1:17">
      <c r="A29" s="38" t="s">
        <v>53</v>
      </c>
      <c r="B29" s="22">
        <v>78</v>
      </c>
      <c r="C29" s="22">
        <v>0</v>
      </c>
      <c r="D29" s="22">
        <v>157</v>
      </c>
      <c r="E29" s="22">
        <v>192</v>
      </c>
      <c r="F29" s="22">
        <v>0</v>
      </c>
      <c r="G29" s="22">
        <v>219</v>
      </c>
      <c r="H29" s="23">
        <v>646</v>
      </c>
      <c r="I29" s="22">
        <v>22</v>
      </c>
      <c r="J29" s="22">
        <v>0</v>
      </c>
      <c r="K29" s="22">
        <v>9</v>
      </c>
      <c r="L29" s="22">
        <v>14</v>
      </c>
      <c r="M29" s="22">
        <v>25</v>
      </c>
      <c r="N29" s="22">
        <v>231</v>
      </c>
      <c r="O29" s="23">
        <v>301</v>
      </c>
      <c r="P29" s="72">
        <v>0</v>
      </c>
      <c r="Q29" s="22">
        <v>947</v>
      </c>
    </row>
    <row r="30" spans="1:17">
      <c r="A30" s="44" t="s">
        <v>54</v>
      </c>
      <c r="B30" s="45">
        <v>23</v>
      </c>
      <c r="C30" s="45">
        <v>99</v>
      </c>
      <c r="D30" s="45">
        <v>36</v>
      </c>
      <c r="E30" s="45">
        <v>87</v>
      </c>
      <c r="F30" s="45">
        <v>24</v>
      </c>
      <c r="G30" s="45">
        <v>37</v>
      </c>
      <c r="H30" s="46">
        <v>306</v>
      </c>
      <c r="I30" s="45">
        <v>14</v>
      </c>
      <c r="J30" s="45">
        <v>3</v>
      </c>
      <c r="K30" s="45">
        <v>27</v>
      </c>
      <c r="L30" s="45">
        <v>8</v>
      </c>
      <c r="M30" s="45">
        <v>5</v>
      </c>
      <c r="N30" s="45">
        <v>24</v>
      </c>
      <c r="O30" s="46">
        <v>81</v>
      </c>
      <c r="P30" s="76">
        <v>1</v>
      </c>
      <c r="Q30" s="45">
        <v>388</v>
      </c>
    </row>
    <row r="31" spans="1:17">
      <c r="A31" s="38" t="s">
        <v>55</v>
      </c>
      <c r="B31" s="22">
        <v>39</v>
      </c>
      <c r="C31" s="22">
        <v>130</v>
      </c>
      <c r="D31" s="22">
        <v>57</v>
      </c>
      <c r="E31" s="22">
        <v>83</v>
      </c>
      <c r="F31" s="22">
        <v>9</v>
      </c>
      <c r="G31" s="22">
        <v>49</v>
      </c>
      <c r="H31" s="23">
        <v>367</v>
      </c>
      <c r="I31" s="22">
        <v>18</v>
      </c>
      <c r="J31" s="22">
        <v>7</v>
      </c>
      <c r="K31" s="22">
        <v>22</v>
      </c>
      <c r="L31" s="22">
        <v>28</v>
      </c>
      <c r="M31" s="22">
        <v>6</v>
      </c>
      <c r="N31" s="22">
        <v>11</v>
      </c>
      <c r="O31" s="23">
        <v>92</v>
      </c>
      <c r="P31" s="72">
        <v>0</v>
      </c>
      <c r="Q31" s="22">
        <v>459</v>
      </c>
    </row>
    <row r="32" spans="1:17">
      <c r="A32" s="38" t="s">
        <v>56</v>
      </c>
      <c r="B32" s="22">
        <v>72</v>
      </c>
      <c r="C32" s="22">
        <v>148</v>
      </c>
      <c r="D32" s="22">
        <v>83</v>
      </c>
      <c r="E32" s="22">
        <v>225</v>
      </c>
      <c r="F32" s="22">
        <v>125</v>
      </c>
      <c r="G32" s="22">
        <v>100</v>
      </c>
      <c r="H32" s="23">
        <v>753</v>
      </c>
      <c r="I32" s="22">
        <v>36</v>
      </c>
      <c r="J32" s="22">
        <v>10</v>
      </c>
      <c r="K32" s="22">
        <v>73</v>
      </c>
      <c r="L32" s="22">
        <v>39</v>
      </c>
      <c r="M32" s="22">
        <v>6</v>
      </c>
      <c r="N32" s="22">
        <v>47</v>
      </c>
      <c r="O32" s="23">
        <v>211</v>
      </c>
      <c r="P32" s="72">
        <v>0</v>
      </c>
      <c r="Q32" s="22">
        <v>964</v>
      </c>
    </row>
    <row r="33" spans="1:17">
      <c r="A33" s="38" t="s">
        <v>57</v>
      </c>
      <c r="B33" s="22">
        <v>65</v>
      </c>
      <c r="C33" s="22">
        <v>90</v>
      </c>
      <c r="D33" s="22">
        <v>106</v>
      </c>
      <c r="E33" s="22">
        <v>161</v>
      </c>
      <c r="F33" s="22">
        <v>73</v>
      </c>
      <c r="G33" s="22">
        <v>113</v>
      </c>
      <c r="H33" s="23">
        <v>608</v>
      </c>
      <c r="I33" s="22">
        <v>75</v>
      </c>
      <c r="J33" s="22">
        <v>3</v>
      </c>
      <c r="K33" s="22">
        <v>106</v>
      </c>
      <c r="L33" s="22">
        <v>59</v>
      </c>
      <c r="M33" s="22">
        <v>29</v>
      </c>
      <c r="N33" s="22">
        <v>45</v>
      </c>
      <c r="O33" s="23">
        <v>317</v>
      </c>
      <c r="P33" s="72">
        <v>2</v>
      </c>
      <c r="Q33" s="22">
        <v>927</v>
      </c>
    </row>
    <row r="34" spans="1:17">
      <c r="A34" s="44" t="s">
        <v>58</v>
      </c>
      <c r="B34" s="45">
        <v>14</v>
      </c>
      <c r="C34" s="45">
        <v>39</v>
      </c>
      <c r="D34" s="45">
        <v>30</v>
      </c>
      <c r="E34" s="45">
        <v>40</v>
      </c>
      <c r="F34" s="45">
        <v>18</v>
      </c>
      <c r="G34" s="45">
        <v>33</v>
      </c>
      <c r="H34" s="46">
        <v>174</v>
      </c>
      <c r="I34" s="45">
        <v>4</v>
      </c>
      <c r="J34" s="45">
        <v>3</v>
      </c>
      <c r="K34" s="45">
        <v>9</v>
      </c>
      <c r="L34" s="45">
        <v>0</v>
      </c>
      <c r="M34" s="45">
        <v>2</v>
      </c>
      <c r="N34" s="45">
        <v>2</v>
      </c>
      <c r="O34" s="46">
        <v>20</v>
      </c>
      <c r="P34" s="76">
        <v>0</v>
      </c>
      <c r="Q34" s="45">
        <v>194</v>
      </c>
    </row>
    <row r="35" spans="1:17">
      <c r="A35" s="38" t="s">
        <v>59</v>
      </c>
      <c r="B35" s="22">
        <v>28</v>
      </c>
      <c r="C35" s="22">
        <v>60</v>
      </c>
      <c r="D35" s="22">
        <v>58</v>
      </c>
      <c r="E35" s="22">
        <v>55</v>
      </c>
      <c r="F35" s="22">
        <v>26</v>
      </c>
      <c r="G35" s="22">
        <v>33</v>
      </c>
      <c r="H35" s="23">
        <v>260</v>
      </c>
      <c r="I35" s="22">
        <v>55</v>
      </c>
      <c r="J35" s="22">
        <v>51</v>
      </c>
      <c r="K35" s="22">
        <v>100</v>
      </c>
      <c r="L35" s="22">
        <v>94</v>
      </c>
      <c r="M35" s="22">
        <v>45</v>
      </c>
      <c r="N35" s="22">
        <v>38</v>
      </c>
      <c r="O35" s="23">
        <v>383</v>
      </c>
      <c r="P35" s="72">
        <v>0</v>
      </c>
      <c r="Q35" s="22">
        <v>643</v>
      </c>
    </row>
    <row r="36" spans="1:17">
      <c r="A36" s="38" t="s">
        <v>60</v>
      </c>
      <c r="B36" s="22">
        <v>8</v>
      </c>
      <c r="C36" s="22">
        <v>21</v>
      </c>
      <c r="D36" s="22">
        <v>15</v>
      </c>
      <c r="E36" s="22">
        <v>36</v>
      </c>
      <c r="F36" s="22">
        <v>9</v>
      </c>
      <c r="G36" s="22">
        <v>15</v>
      </c>
      <c r="H36" s="23">
        <v>104</v>
      </c>
      <c r="I36" s="22">
        <v>65</v>
      </c>
      <c r="J36" s="22">
        <v>49</v>
      </c>
      <c r="K36" s="22">
        <v>81</v>
      </c>
      <c r="L36" s="22">
        <v>91</v>
      </c>
      <c r="M36" s="22">
        <v>44</v>
      </c>
      <c r="N36" s="22">
        <v>39</v>
      </c>
      <c r="O36" s="23">
        <v>369</v>
      </c>
      <c r="P36" s="72">
        <v>3</v>
      </c>
      <c r="Q36" s="22">
        <v>476</v>
      </c>
    </row>
    <row r="37" spans="1:17">
      <c r="A37" s="38" t="s">
        <v>61</v>
      </c>
      <c r="B37" s="22">
        <v>44</v>
      </c>
      <c r="C37" s="22">
        <v>114</v>
      </c>
      <c r="D37" s="22">
        <v>115</v>
      </c>
      <c r="E37" s="22">
        <v>224</v>
      </c>
      <c r="F37" s="22">
        <v>56</v>
      </c>
      <c r="G37" s="22">
        <v>130</v>
      </c>
      <c r="H37" s="23">
        <v>683</v>
      </c>
      <c r="I37" s="22">
        <v>66</v>
      </c>
      <c r="J37" s="22">
        <v>17</v>
      </c>
      <c r="K37" s="22">
        <v>170</v>
      </c>
      <c r="L37" s="22">
        <v>118</v>
      </c>
      <c r="M37" s="22">
        <v>17</v>
      </c>
      <c r="N37" s="22">
        <v>83</v>
      </c>
      <c r="O37" s="23">
        <v>471</v>
      </c>
      <c r="P37" s="72">
        <v>5</v>
      </c>
      <c r="Q37" s="22">
        <v>1159</v>
      </c>
    </row>
    <row r="38" spans="1:17">
      <c r="A38" s="44" t="s">
        <v>62</v>
      </c>
      <c r="B38" s="45">
        <v>29</v>
      </c>
      <c r="C38" s="45">
        <v>107</v>
      </c>
      <c r="D38" s="45">
        <v>99</v>
      </c>
      <c r="E38" s="45">
        <v>84</v>
      </c>
      <c r="F38" s="45">
        <v>27</v>
      </c>
      <c r="G38" s="45">
        <v>64</v>
      </c>
      <c r="H38" s="46">
        <v>410</v>
      </c>
      <c r="I38" s="45">
        <v>18</v>
      </c>
      <c r="J38" s="45">
        <v>6</v>
      </c>
      <c r="K38" s="45">
        <v>32</v>
      </c>
      <c r="L38" s="45">
        <v>64</v>
      </c>
      <c r="M38" s="45">
        <v>15</v>
      </c>
      <c r="N38" s="45">
        <v>22</v>
      </c>
      <c r="O38" s="46">
        <v>157</v>
      </c>
      <c r="P38" s="76">
        <v>0</v>
      </c>
      <c r="Q38" s="45">
        <v>567</v>
      </c>
    </row>
    <row r="39" spans="1:17">
      <c r="A39" s="38" t="s">
        <v>63</v>
      </c>
      <c r="B39" s="22">
        <v>87</v>
      </c>
      <c r="C39" s="22">
        <v>136</v>
      </c>
      <c r="D39" s="22">
        <v>28</v>
      </c>
      <c r="E39" s="22">
        <v>42</v>
      </c>
      <c r="F39" s="22">
        <v>233</v>
      </c>
      <c r="G39" s="22">
        <v>230</v>
      </c>
      <c r="H39" s="23">
        <v>756</v>
      </c>
      <c r="I39" s="22">
        <v>30</v>
      </c>
      <c r="J39" s="22">
        <v>6</v>
      </c>
      <c r="K39" s="22">
        <v>14</v>
      </c>
      <c r="L39" s="22">
        <v>2</v>
      </c>
      <c r="M39" s="22">
        <v>4</v>
      </c>
      <c r="N39" s="22">
        <v>76</v>
      </c>
      <c r="O39" s="23">
        <v>132</v>
      </c>
      <c r="P39" s="72">
        <v>12</v>
      </c>
      <c r="Q39" s="22">
        <v>900</v>
      </c>
    </row>
    <row r="40" spans="1:17">
      <c r="A40" s="38" t="s">
        <v>64</v>
      </c>
      <c r="B40" s="22">
        <v>113</v>
      </c>
      <c r="C40" s="22">
        <v>208</v>
      </c>
      <c r="D40" s="22">
        <v>126</v>
      </c>
      <c r="E40" s="22">
        <v>234</v>
      </c>
      <c r="F40" s="22">
        <v>32</v>
      </c>
      <c r="G40" s="22">
        <v>99</v>
      </c>
      <c r="H40" s="23">
        <v>812</v>
      </c>
      <c r="I40" s="22">
        <v>61</v>
      </c>
      <c r="J40" s="22">
        <v>79</v>
      </c>
      <c r="K40" s="22">
        <v>40</v>
      </c>
      <c r="L40" s="22">
        <v>26</v>
      </c>
      <c r="M40" s="22">
        <v>32</v>
      </c>
      <c r="N40" s="22">
        <v>80</v>
      </c>
      <c r="O40" s="23">
        <v>318</v>
      </c>
      <c r="P40" s="72">
        <v>0</v>
      </c>
      <c r="Q40" s="22">
        <v>1130</v>
      </c>
    </row>
    <row r="41" spans="1:17">
      <c r="A41" s="38" t="s">
        <v>65</v>
      </c>
      <c r="B41" s="22">
        <v>39</v>
      </c>
      <c r="C41" s="22">
        <v>60</v>
      </c>
      <c r="D41" s="22">
        <v>55</v>
      </c>
      <c r="E41" s="22">
        <v>1</v>
      </c>
      <c r="F41" s="22">
        <v>0</v>
      </c>
      <c r="G41" s="22">
        <v>51</v>
      </c>
      <c r="H41" s="23">
        <v>206</v>
      </c>
      <c r="I41" s="22">
        <v>2</v>
      </c>
      <c r="J41" s="22">
        <v>8</v>
      </c>
      <c r="K41" s="22">
        <v>3</v>
      </c>
      <c r="L41" s="22">
        <v>3</v>
      </c>
      <c r="M41" s="22">
        <v>1</v>
      </c>
      <c r="N41" s="22">
        <v>5</v>
      </c>
      <c r="O41" s="23">
        <v>22</v>
      </c>
      <c r="P41" s="72">
        <v>1</v>
      </c>
      <c r="Q41" s="22">
        <v>229</v>
      </c>
    </row>
    <row r="42" spans="1:17">
      <c r="A42" s="44" t="s">
        <v>66</v>
      </c>
      <c r="B42" s="45">
        <v>28</v>
      </c>
      <c r="C42" s="45">
        <v>53</v>
      </c>
      <c r="D42" s="45">
        <v>41</v>
      </c>
      <c r="E42" s="45">
        <v>41</v>
      </c>
      <c r="F42" s="45">
        <v>8</v>
      </c>
      <c r="G42" s="45">
        <v>37</v>
      </c>
      <c r="H42" s="46">
        <v>208</v>
      </c>
      <c r="I42" s="45">
        <v>5</v>
      </c>
      <c r="J42" s="45">
        <v>2</v>
      </c>
      <c r="K42" s="45">
        <v>16</v>
      </c>
      <c r="L42" s="45">
        <v>9</v>
      </c>
      <c r="M42" s="45">
        <v>5</v>
      </c>
      <c r="N42" s="45">
        <v>9</v>
      </c>
      <c r="O42" s="46">
        <v>46</v>
      </c>
      <c r="P42" s="76">
        <v>0</v>
      </c>
      <c r="Q42" s="45">
        <v>254</v>
      </c>
    </row>
    <row r="43" spans="1:17">
      <c r="A43" s="38" t="s">
        <v>67</v>
      </c>
      <c r="B43" s="22">
        <v>38</v>
      </c>
      <c r="C43" s="22">
        <v>56</v>
      </c>
      <c r="D43" s="22">
        <v>0</v>
      </c>
      <c r="E43" s="22">
        <v>3</v>
      </c>
      <c r="F43" s="22">
        <v>2</v>
      </c>
      <c r="G43" s="22">
        <v>1</v>
      </c>
      <c r="H43" s="23">
        <v>100</v>
      </c>
      <c r="I43" s="22">
        <v>30</v>
      </c>
      <c r="J43" s="22">
        <v>9</v>
      </c>
      <c r="K43" s="22">
        <v>20</v>
      </c>
      <c r="L43" s="22">
        <v>7</v>
      </c>
      <c r="M43" s="22">
        <v>8</v>
      </c>
      <c r="N43" s="22">
        <v>6</v>
      </c>
      <c r="O43" s="23">
        <v>80</v>
      </c>
      <c r="P43" s="72">
        <v>215</v>
      </c>
      <c r="Q43" s="22">
        <v>395</v>
      </c>
    </row>
    <row r="44" spans="1:17">
      <c r="A44" s="38" t="s">
        <v>68</v>
      </c>
      <c r="B44" s="22">
        <v>14</v>
      </c>
      <c r="C44" s="22">
        <v>31</v>
      </c>
      <c r="D44" s="22">
        <v>22</v>
      </c>
      <c r="E44" s="22">
        <v>24</v>
      </c>
      <c r="F44" s="22">
        <v>9</v>
      </c>
      <c r="G44" s="22">
        <v>19</v>
      </c>
      <c r="H44" s="23">
        <v>119</v>
      </c>
      <c r="I44" s="22">
        <v>8</v>
      </c>
      <c r="J44" s="22">
        <v>0</v>
      </c>
      <c r="K44" s="22">
        <v>13</v>
      </c>
      <c r="L44" s="22">
        <v>18</v>
      </c>
      <c r="M44" s="22">
        <v>2</v>
      </c>
      <c r="N44" s="22">
        <v>7</v>
      </c>
      <c r="O44" s="23">
        <v>48</v>
      </c>
      <c r="P44" s="72">
        <v>4</v>
      </c>
      <c r="Q44" s="22">
        <v>171</v>
      </c>
    </row>
    <row r="45" spans="1:17">
      <c r="A45" s="38" t="s">
        <v>69</v>
      </c>
      <c r="B45" s="22">
        <v>15</v>
      </c>
      <c r="C45" s="22">
        <v>43</v>
      </c>
      <c r="D45" s="22">
        <v>24</v>
      </c>
      <c r="E45" s="22">
        <v>32</v>
      </c>
      <c r="F45" s="22">
        <v>11</v>
      </c>
      <c r="G45" s="22">
        <v>29</v>
      </c>
      <c r="H45" s="23">
        <v>154</v>
      </c>
      <c r="I45" s="22">
        <v>68</v>
      </c>
      <c r="J45" s="22">
        <v>65</v>
      </c>
      <c r="K45" s="22">
        <v>167</v>
      </c>
      <c r="L45" s="22">
        <v>127</v>
      </c>
      <c r="M45" s="22">
        <v>55</v>
      </c>
      <c r="N45" s="22">
        <v>86</v>
      </c>
      <c r="O45" s="23">
        <v>568</v>
      </c>
      <c r="P45" s="72">
        <v>1</v>
      </c>
      <c r="Q45" s="22">
        <v>723</v>
      </c>
    </row>
    <row r="46" spans="1:17">
      <c r="A46" s="44" t="s">
        <v>70</v>
      </c>
      <c r="B46" s="45">
        <v>149</v>
      </c>
      <c r="C46" s="45">
        <v>73</v>
      </c>
      <c r="D46" s="45">
        <v>48</v>
      </c>
      <c r="E46" s="45">
        <v>66</v>
      </c>
      <c r="F46" s="45">
        <v>14</v>
      </c>
      <c r="G46" s="45">
        <v>10</v>
      </c>
      <c r="H46" s="46">
        <v>360</v>
      </c>
      <c r="I46" s="45">
        <v>16</v>
      </c>
      <c r="J46" s="45">
        <v>13</v>
      </c>
      <c r="K46" s="45">
        <v>11</v>
      </c>
      <c r="L46" s="45">
        <v>23</v>
      </c>
      <c r="M46" s="45">
        <v>28</v>
      </c>
      <c r="N46" s="45">
        <v>23</v>
      </c>
      <c r="O46" s="46">
        <v>114</v>
      </c>
      <c r="P46" s="76">
        <v>47</v>
      </c>
      <c r="Q46" s="45">
        <v>521</v>
      </c>
    </row>
    <row r="47" spans="1:17">
      <c r="A47" s="38" t="s">
        <v>71</v>
      </c>
      <c r="B47" s="22">
        <v>51</v>
      </c>
      <c r="C47" s="22">
        <v>87</v>
      </c>
      <c r="D47" s="22">
        <v>101</v>
      </c>
      <c r="E47" s="22">
        <v>121</v>
      </c>
      <c r="F47" s="22">
        <v>90</v>
      </c>
      <c r="G47" s="22">
        <v>124</v>
      </c>
      <c r="H47" s="23">
        <v>574</v>
      </c>
      <c r="I47" s="22">
        <v>51</v>
      </c>
      <c r="J47" s="22">
        <v>105</v>
      </c>
      <c r="K47" s="22">
        <v>291</v>
      </c>
      <c r="L47" s="22">
        <v>224</v>
      </c>
      <c r="M47" s="22">
        <v>90</v>
      </c>
      <c r="N47" s="22">
        <v>148</v>
      </c>
      <c r="O47" s="23">
        <v>909</v>
      </c>
      <c r="P47" s="72">
        <v>12</v>
      </c>
      <c r="Q47" s="22">
        <v>1495</v>
      </c>
    </row>
    <row r="48" spans="1:17">
      <c r="A48" s="38" t="s">
        <v>72</v>
      </c>
      <c r="B48" s="22">
        <v>85</v>
      </c>
      <c r="C48" s="22">
        <v>212</v>
      </c>
      <c r="D48" s="22">
        <v>145</v>
      </c>
      <c r="E48" s="22">
        <v>297</v>
      </c>
      <c r="F48" s="22">
        <v>156</v>
      </c>
      <c r="G48" s="22">
        <v>297</v>
      </c>
      <c r="H48" s="23">
        <v>1192</v>
      </c>
      <c r="I48" s="22">
        <v>55</v>
      </c>
      <c r="J48" s="22">
        <v>17</v>
      </c>
      <c r="K48" s="22">
        <v>54</v>
      </c>
      <c r="L48" s="22">
        <v>22</v>
      </c>
      <c r="M48" s="22">
        <v>10</v>
      </c>
      <c r="N48" s="22">
        <v>222</v>
      </c>
      <c r="O48" s="23">
        <v>380</v>
      </c>
      <c r="P48" s="72">
        <v>1</v>
      </c>
      <c r="Q48" s="22">
        <v>1573</v>
      </c>
    </row>
    <row r="49" spans="1:17">
      <c r="A49" s="38" t="s">
        <v>73</v>
      </c>
      <c r="B49" s="22">
        <v>7</v>
      </c>
      <c r="C49" s="22">
        <v>31</v>
      </c>
      <c r="D49" s="22">
        <v>13</v>
      </c>
      <c r="E49" s="22">
        <v>7</v>
      </c>
      <c r="F49" s="22">
        <v>0</v>
      </c>
      <c r="G49" s="22">
        <v>25</v>
      </c>
      <c r="H49" s="23">
        <v>83</v>
      </c>
      <c r="I49" s="22">
        <v>1</v>
      </c>
      <c r="J49" s="22">
        <v>0</v>
      </c>
      <c r="K49" s="22">
        <v>8</v>
      </c>
      <c r="L49" s="22">
        <v>5</v>
      </c>
      <c r="M49" s="22">
        <v>3</v>
      </c>
      <c r="N49" s="22">
        <v>0</v>
      </c>
      <c r="O49" s="23">
        <v>17</v>
      </c>
      <c r="P49" s="72">
        <v>0</v>
      </c>
      <c r="Q49" s="22">
        <v>100</v>
      </c>
    </row>
    <row r="50" spans="1:17">
      <c r="A50" s="44" t="s">
        <v>74</v>
      </c>
      <c r="B50" s="45">
        <v>53</v>
      </c>
      <c r="C50" s="45">
        <v>129</v>
      </c>
      <c r="D50" s="45">
        <v>94</v>
      </c>
      <c r="E50" s="45">
        <v>248</v>
      </c>
      <c r="F50" s="45">
        <v>84</v>
      </c>
      <c r="G50" s="45">
        <v>176</v>
      </c>
      <c r="H50" s="46">
        <v>784</v>
      </c>
      <c r="I50" s="45">
        <v>94</v>
      </c>
      <c r="J50" s="45">
        <v>111</v>
      </c>
      <c r="K50" s="45">
        <v>28</v>
      </c>
      <c r="L50" s="45">
        <v>106</v>
      </c>
      <c r="M50" s="45">
        <v>70</v>
      </c>
      <c r="N50" s="45">
        <v>87</v>
      </c>
      <c r="O50" s="46">
        <v>496</v>
      </c>
      <c r="P50" s="76">
        <v>6</v>
      </c>
      <c r="Q50" s="45">
        <v>1286</v>
      </c>
    </row>
    <row r="51" spans="1:17">
      <c r="A51" s="38" t="s">
        <v>75</v>
      </c>
      <c r="B51" s="22">
        <v>73</v>
      </c>
      <c r="C51" s="22">
        <v>111</v>
      </c>
      <c r="D51" s="22">
        <v>95</v>
      </c>
      <c r="E51" s="22">
        <v>140</v>
      </c>
      <c r="F51" s="22">
        <v>4</v>
      </c>
      <c r="G51" s="22">
        <v>138</v>
      </c>
      <c r="H51" s="23">
        <v>561</v>
      </c>
      <c r="I51" s="22">
        <v>55</v>
      </c>
      <c r="J51" s="22">
        <v>14</v>
      </c>
      <c r="K51" s="22">
        <v>63</v>
      </c>
      <c r="L51" s="22">
        <v>46</v>
      </c>
      <c r="M51" s="22">
        <v>11</v>
      </c>
      <c r="N51" s="22">
        <v>24</v>
      </c>
      <c r="O51" s="23">
        <v>213</v>
      </c>
      <c r="P51" s="72">
        <v>0</v>
      </c>
      <c r="Q51" s="22">
        <v>774</v>
      </c>
    </row>
    <row r="52" spans="1:17">
      <c r="A52" s="38" t="s">
        <v>76</v>
      </c>
      <c r="B52" s="22">
        <v>28</v>
      </c>
      <c r="C52" s="22">
        <v>131</v>
      </c>
      <c r="D52" s="22">
        <v>61</v>
      </c>
      <c r="E52" s="22">
        <v>72</v>
      </c>
      <c r="F52" s="22">
        <v>19</v>
      </c>
      <c r="G52" s="22">
        <v>35</v>
      </c>
      <c r="H52" s="23">
        <v>346</v>
      </c>
      <c r="I52" s="22">
        <v>12</v>
      </c>
      <c r="J52" s="22">
        <v>1</v>
      </c>
      <c r="K52" s="22">
        <v>32</v>
      </c>
      <c r="L52" s="22">
        <v>31</v>
      </c>
      <c r="M52" s="22">
        <v>21</v>
      </c>
      <c r="N52" s="22">
        <v>11</v>
      </c>
      <c r="O52" s="23">
        <v>108</v>
      </c>
      <c r="P52" s="72">
        <v>2</v>
      </c>
      <c r="Q52" s="22">
        <v>456</v>
      </c>
    </row>
    <row r="53" spans="1:17">
      <c r="A53" s="38" t="s">
        <v>77</v>
      </c>
      <c r="B53" s="22">
        <v>55</v>
      </c>
      <c r="C53" s="22">
        <v>141</v>
      </c>
      <c r="D53" s="22">
        <v>223</v>
      </c>
      <c r="E53" s="22">
        <v>154</v>
      </c>
      <c r="F53" s="22">
        <v>75</v>
      </c>
      <c r="G53" s="22">
        <v>127</v>
      </c>
      <c r="H53" s="23">
        <v>775</v>
      </c>
      <c r="I53" s="22">
        <v>65</v>
      </c>
      <c r="J53" s="22">
        <v>37</v>
      </c>
      <c r="K53" s="22">
        <v>237</v>
      </c>
      <c r="L53" s="22">
        <v>150</v>
      </c>
      <c r="M53" s="22">
        <v>73</v>
      </c>
      <c r="N53" s="22">
        <v>146</v>
      </c>
      <c r="O53" s="23">
        <v>708</v>
      </c>
      <c r="P53" s="72">
        <v>7</v>
      </c>
      <c r="Q53" s="22">
        <v>1490</v>
      </c>
    </row>
    <row r="54" spans="1:17">
      <c r="A54" s="44" t="s">
        <v>78</v>
      </c>
      <c r="B54" s="45">
        <v>2</v>
      </c>
      <c r="C54" s="45">
        <v>6</v>
      </c>
      <c r="D54" s="45">
        <v>3</v>
      </c>
      <c r="E54" s="45">
        <v>5</v>
      </c>
      <c r="F54" s="45">
        <v>1</v>
      </c>
      <c r="G54" s="45">
        <v>2</v>
      </c>
      <c r="H54" s="46">
        <v>19</v>
      </c>
      <c r="I54" s="45">
        <v>14</v>
      </c>
      <c r="J54" s="45">
        <v>5</v>
      </c>
      <c r="K54" s="45">
        <v>25</v>
      </c>
      <c r="L54" s="45">
        <v>11</v>
      </c>
      <c r="M54" s="45">
        <v>4</v>
      </c>
      <c r="N54" s="45">
        <v>5</v>
      </c>
      <c r="O54" s="46">
        <v>64</v>
      </c>
      <c r="P54" s="76">
        <v>0</v>
      </c>
      <c r="Q54" s="45">
        <v>83</v>
      </c>
    </row>
    <row r="55" spans="1:17">
      <c r="A55" s="38" t="s">
        <v>79</v>
      </c>
      <c r="B55" s="22">
        <v>98</v>
      </c>
      <c r="C55" s="22">
        <v>152</v>
      </c>
      <c r="D55" s="22">
        <v>231</v>
      </c>
      <c r="E55" s="22">
        <v>293</v>
      </c>
      <c r="F55" s="22">
        <v>53</v>
      </c>
      <c r="G55" s="22">
        <v>0</v>
      </c>
      <c r="H55" s="23">
        <v>827</v>
      </c>
      <c r="I55" s="22">
        <v>21</v>
      </c>
      <c r="J55" s="22">
        <v>12</v>
      </c>
      <c r="K55" s="22">
        <v>52</v>
      </c>
      <c r="L55" s="22">
        <v>43</v>
      </c>
      <c r="M55" s="22">
        <v>31</v>
      </c>
      <c r="N55" s="22">
        <v>0</v>
      </c>
      <c r="O55" s="23">
        <v>159</v>
      </c>
      <c r="P55" s="72">
        <v>60</v>
      </c>
      <c r="Q55" s="22">
        <v>1046</v>
      </c>
    </row>
    <row r="56" spans="1:17">
      <c r="A56" s="38" t="s">
        <v>80</v>
      </c>
      <c r="B56" s="22">
        <v>23</v>
      </c>
      <c r="C56" s="22">
        <v>55</v>
      </c>
      <c r="D56" s="22">
        <v>23</v>
      </c>
      <c r="E56" s="22">
        <v>36</v>
      </c>
      <c r="F56" s="22">
        <v>13</v>
      </c>
      <c r="G56" s="22">
        <v>29</v>
      </c>
      <c r="H56" s="23">
        <v>179</v>
      </c>
      <c r="I56" s="22">
        <v>4</v>
      </c>
      <c r="J56" s="22">
        <v>0</v>
      </c>
      <c r="K56" s="22">
        <v>4</v>
      </c>
      <c r="L56" s="22">
        <v>1</v>
      </c>
      <c r="M56" s="22">
        <v>3</v>
      </c>
      <c r="N56" s="22">
        <v>6</v>
      </c>
      <c r="O56" s="23">
        <v>18</v>
      </c>
      <c r="P56" s="72">
        <v>0</v>
      </c>
      <c r="Q56" s="22">
        <v>197</v>
      </c>
    </row>
    <row r="57" spans="1:17">
      <c r="A57" s="38" t="s">
        <v>81</v>
      </c>
      <c r="B57" s="22">
        <v>100</v>
      </c>
      <c r="C57" s="22">
        <v>103</v>
      </c>
      <c r="D57" s="22">
        <v>219</v>
      </c>
      <c r="E57" s="22">
        <v>136</v>
      </c>
      <c r="F57" s="22">
        <v>96</v>
      </c>
      <c r="G57" s="22">
        <v>150</v>
      </c>
      <c r="H57" s="23">
        <v>804</v>
      </c>
      <c r="I57" s="22">
        <v>79</v>
      </c>
      <c r="J57" s="22">
        <v>7</v>
      </c>
      <c r="K57" s="22">
        <v>202</v>
      </c>
      <c r="L57" s="22">
        <v>131</v>
      </c>
      <c r="M57" s="22">
        <v>55</v>
      </c>
      <c r="N57" s="22">
        <v>61</v>
      </c>
      <c r="O57" s="23">
        <v>535</v>
      </c>
      <c r="P57" s="72">
        <v>0</v>
      </c>
      <c r="Q57" s="22">
        <v>1339</v>
      </c>
    </row>
    <row r="58" spans="1:17">
      <c r="A58" s="44" t="s">
        <v>82</v>
      </c>
      <c r="B58" s="45">
        <v>228</v>
      </c>
      <c r="C58" s="45">
        <v>427</v>
      </c>
      <c r="D58" s="45">
        <v>397</v>
      </c>
      <c r="E58" s="45">
        <v>539</v>
      </c>
      <c r="F58" s="45">
        <v>104</v>
      </c>
      <c r="G58" s="45">
        <v>358</v>
      </c>
      <c r="H58" s="46">
        <v>2053</v>
      </c>
      <c r="I58" s="45">
        <v>328</v>
      </c>
      <c r="J58" s="45">
        <v>242</v>
      </c>
      <c r="K58" s="45">
        <v>340</v>
      </c>
      <c r="L58" s="45">
        <v>76</v>
      </c>
      <c r="M58" s="45">
        <v>13</v>
      </c>
      <c r="N58" s="45">
        <v>647</v>
      </c>
      <c r="O58" s="46">
        <v>1646</v>
      </c>
      <c r="P58" s="76">
        <v>0</v>
      </c>
      <c r="Q58" s="45">
        <v>3699</v>
      </c>
    </row>
    <row r="59" spans="1:17">
      <c r="A59" s="38" t="s">
        <v>83</v>
      </c>
      <c r="B59" s="22">
        <v>79</v>
      </c>
      <c r="C59" s="22">
        <v>2</v>
      </c>
      <c r="D59" s="22">
        <v>90</v>
      </c>
      <c r="E59" s="22">
        <v>1</v>
      </c>
      <c r="F59" s="22">
        <v>1</v>
      </c>
      <c r="G59" s="22">
        <v>37</v>
      </c>
      <c r="H59" s="23">
        <v>210</v>
      </c>
      <c r="I59" s="22">
        <v>21</v>
      </c>
      <c r="J59" s="22">
        <v>0</v>
      </c>
      <c r="K59" s="22">
        <v>5</v>
      </c>
      <c r="L59" s="22">
        <v>0</v>
      </c>
      <c r="M59" s="22">
        <v>0</v>
      </c>
      <c r="N59" s="22">
        <v>60</v>
      </c>
      <c r="O59" s="23">
        <v>86</v>
      </c>
      <c r="P59" s="72">
        <v>0</v>
      </c>
      <c r="Q59" s="22">
        <v>296</v>
      </c>
    </row>
    <row r="60" spans="1:17">
      <c r="A60" s="38" t="s">
        <v>84</v>
      </c>
      <c r="B60" s="22">
        <v>8</v>
      </c>
      <c r="C60" s="22">
        <v>14</v>
      </c>
      <c r="D60" s="22">
        <v>25</v>
      </c>
      <c r="E60" s="22">
        <v>25</v>
      </c>
      <c r="F60" s="22">
        <v>1</v>
      </c>
      <c r="G60" s="22">
        <v>10</v>
      </c>
      <c r="H60" s="23">
        <v>83</v>
      </c>
      <c r="I60" s="22">
        <v>5</v>
      </c>
      <c r="J60" s="22">
        <v>1</v>
      </c>
      <c r="K60" s="22">
        <v>5</v>
      </c>
      <c r="L60" s="22">
        <v>1</v>
      </c>
      <c r="M60" s="22">
        <v>2</v>
      </c>
      <c r="N60" s="22">
        <v>1</v>
      </c>
      <c r="O60" s="23">
        <v>15</v>
      </c>
      <c r="P60" s="72">
        <v>0</v>
      </c>
      <c r="Q60" s="22">
        <v>98</v>
      </c>
    </row>
    <row r="61" spans="1:17">
      <c r="A61" s="38" t="s">
        <v>85</v>
      </c>
      <c r="B61" s="22">
        <v>56</v>
      </c>
      <c r="C61" s="22">
        <v>97</v>
      </c>
      <c r="D61" s="22">
        <v>144</v>
      </c>
      <c r="E61" s="22">
        <v>134</v>
      </c>
      <c r="F61" s="22">
        <v>13</v>
      </c>
      <c r="G61" s="22">
        <v>85</v>
      </c>
      <c r="H61" s="23">
        <v>529</v>
      </c>
      <c r="I61" s="22">
        <v>74</v>
      </c>
      <c r="J61" s="22">
        <v>14</v>
      </c>
      <c r="K61" s="22">
        <v>90</v>
      </c>
      <c r="L61" s="22">
        <v>98</v>
      </c>
      <c r="M61" s="22">
        <v>66</v>
      </c>
      <c r="N61" s="22">
        <v>50</v>
      </c>
      <c r="O61" s="23">
        <v>392</v>
      </c>
      <c r="P61" s="72">
        <v>1</v>
      </c>
      <c r="Q61" s="22">
        <v>922</v>
      </c>
    </row>
    <row r="62" spans="1:17">
      <c r="A62" s="44" t="s">
        <v>86</v>
      </c>
      <c r="B62" s="45">
        <v>39</v>
      </c>
      <c r="C62" s="45">
        <v>74</v>
      </c>
      <c r="D62" s="45">
        <v>71</v>
      </c>
      <c r="E62" s="45">
        <v>96</v>
      </c>
      <c r="F62" s="45">
        <v>39</v>
      </c>
      <c r="G62" s="45">
        <v>33</v>
      </c>
      <c r="H62" s="46">
        <v>352</v>
      </c>
      <c r="I62" s="45">
        <v>28</v>
      </c>
      <c r="J62" s="45">
        <v>18</v>
      </c>
      <c r="K62" s="45">
        <v>35</v>
      </c>
      <c r="L62" s="45">
        <v>37</v>
      </c>
      <c r="M62" s="45">
        <v>13</v>
      </c>
      <c r="N62" s="45">
        <v>80</v>
      </c>
      <c r="O62" s="46">
        <v>211</v>
      </c>
      <c r="P62" s="76">
        <v>4</v>
      </c>
      <c r="Q62" s="45">
        <v>567</v>
      </c>
    </row>
    <row r="63" spans="1:17">
      <c r="A63" s="38" t="s">
        <v>87</v>
      </c>
      <c r="B63" s="22">
        <v>66</v>
      </c>
      <c r="C63" s="22">
        <v>67</v>
      </c>
      <c r="D63" s="22">
        <v>67</v>
      </c>
      <c r="E63" s="22">
        <v>102</v>
      </c>
      <c r="F63" s="22">
        <v>7</v>
      </c>
      <c r="G63" s="22">
        <v>46</v>
      </c>
      <c r="H63" s="23">
        <v>355</v>
      </c>
      <c r="I63" s="22">
        <v>15</v>
      </c>
      <c r="J63" s="22">
        <v>5</v>
      </c>
      <c r="K63" s="22">
        <v>10</v>
      </c>
      <c r="L63" s="22">
        <v>16</v>
      </c>
      <c r="M63" s="22">
        <v>1</v>
      </c>
      <c r="N63" s="22">
        <v>8</v>
      </c>
      <c r="O63" s="23">
        <v>55</v>
      </c>
      <c r="P63" s="72">
        <v>0</v>
      </c>
      <c r="Q63" s="22">
        <v>410</v>
      </c>
    </row>
    <row r="64" spans="1:17">
      <c r="A64" s="38" t="s">
        <v>88</v>
      </c>
      <c r="B64" s="22">
        <v>34</v>
      </c>
      <c r="C64" s="22">
        <v>129</v>
      </c>
      <c r="D64" s="22">
        <v>118</v>
      </c>
      <c r="E64" s="22">
        <v>140</v>
      </c>
      <c r="F64" s="22">
        <v>33</v>
      </c>
      <c r="G64" s="22">
        <v>123</v>
      </c>
      <c r="H64" s="23">
        <v>577</v>
      </c>
      <c r="I64" s="22">
        <v>17</v>
      </c>
      <c r="J64" s="22">
        <v>17</v>
      </c>
      <c r="K64" s="22">
        <v>70</v>
      </c>
      <c r="L64" s="22">
        <v>55</v>
      </c>
      <c r="M64" s="22">
        <v>16</v>
      </c>
      <c r="N64" s="22">
        <v>39</v>
      </c>
      <c r="O64" s="23">
        <v>214</v>
      </c>
      <c r="P64" s="72">
        <v>1</v>
      </c>
      <c r="Q64" s="22">
        <v>792</v>
      </c>
    </row>
    <row r="65" spans="1:17" ht="15" thickBot="1">
      <c r="A65" s="38" t="s">
        <v>89</v>
      </c>
      <c r="B65" s="22">
        <v>55</v>
      </c>
      <c r="C65" s="22">
        <v>35</v>
      </c>
      <c r="D65" s="22">
        <v>14</v>
      </c>
      <c r="E65" s="22">
        <v>14</v>
      </c>
      <c r="F65" s="22">
        <v>10</v>
      </c>
      <c r="G65" s="22">
        <v>12</v>
      </c>
      <c r="H65" s="23">
        <v>140</v>
      </c>
      <c r="I65" s="22">
        <v>10</v>
      </c>
      <c r="J65" s="22">
        <v>5</v>
      </c>
      <c r="K65" s="22">
        <v>1</v>
      </c>
      <c r="L65" s="22">
        <v>2</v>
      </c>
      <c r="M65" s="22">
        <v>1</v>
      </c>
      <c r="N65" s="22">
        <v>4</v>
      </c>
      <c r="O65" s="23">
        <v>23</v>
      </c>
      <c r="P65" s="72">
        <v>1</v>
      </c>
      <c r="Q65" s="22">
        <v>164</v>
      </c>
    </row>
    <row r="66" spans="1:17" ht="15" thickTop="1">
      <c r="A66" s="60" t="s">
        <v>90</v>
      </c>
      <c r="B66" s="47">
        <v>3227</v>
      </c>
      <c r="C66" s="47">
        <v>5167</v>
      </c>
      <c r="D66" s="47">
        <v>5043</v>
      </c>
      <c r="E66" s="47">
        <v>5568</v>
      </c>
      <c r="F66" s="47">
        <v>1787</v>
      </c>
      <c r="G66" s="47">
        <v>4162</v>
      </c>
      <c r="H66" s="48">
        <v>24954</v>
      </c>
      <c r="I66" s="47">
        <v>2602</v>
      </c>
      <c r="J66" s="47">
        <v>1673</v>
      </c>
      <c r="K66" s="47">
        <v>4847</v>
      </c>
      <c r="L66" s="47">
        <v>3573</v>
      </c>
      <c r="M66" s="47">
        <v>1385</v>
      </c>
      <c r="N66" s="47">
        <v>3290</v>
      </c>
      <c r="O66" s="48">
        <v>17370</v>
      </c>
      <c r="P66" s="77">
        <v>512</v>
      </c>
      <c r="Q66" s="47">
        <v>42836</v>
      </c>
    </row>
    <row r="67" spans="1:17">
      <c r="A67" s="44" t="s">
        <v>91</v>
      </c>
      <c r="B67" s="45">
        <v>39</v>
      </c>
      <c r="C67" s="45">
        <v>27</v>
      </c>
      <c r="D67" s="45">
        <v>53</v>
      </c>
      <c r="E67" s="45">
        <v>66</v>
      </c>
      <c r="F67" s="45">
        <v>23</v>
      </c>
      <c r="G67" s="45">
        <v>22</v>
      </c>
      <c r="H67" s="46">
        <v>230</v>
      </c>
      <c r="I67" s="45">
        <v>45</v>
      </c>
      <c r="J67" s="45">
        <v>12</v>
      </c>
      <c r="K67" s="45">
        <v>60</v>
      </c>
      <c r="L67" s="45">
        <v>58</v>
      </c>
      <c r="M67" s="45">
        <v>52</v>
      </c>
      <c r="N67" s="45">
        <v>38</v>
      </c>
      <c r="O67" s="46">
        <v>265</v>
      </c>
      <c r="P67" s="76">
        <v>0</v>
      </c>
      <c r="Q67" s="45">
        <v>495</v>
      </c>
    </row>
    <row r="68" spans="1:17">
      <c r="A68" s="61" t="s">
        <v>92</v>
      </c>
      <c r="B68" s="45">
        <v>3266</v>
      </c>
      <c r="C68" s="45">
        <v>5194</v>
      </c>
      <c r="D68" s="45">
        <v>5096</v>
      </c>
      <c r="E68" s="45">
        <v>5634</v>
      </c>
      <c r="F68" s="45">
        <v>1810</v>
      </c>
      <c r="G68" s="45">
        <v>4184</v>
      </c>
      <c r="H68" s="46">
        <v>25184</v>
      </c>
      <c r="I68" s="45">
        <v>2647</v>
      </c>
      <c r="J68" s="45">
        <v>1685</v>
      </c>
      <c r="K68" s="45">
        <v>4907</v>
      </c>
      <c r="L68" s="45">
        <v>3631</v>
      </c>
      <c r="M68" s="45">
        <v>1437</v>
      </c>
      <c r="N68" s="45">
        <v>3328</v>
      </c>
      <c r="O68" s="46">
        <v>17635</v>
      </c>
      <c r="P68" s="76">
        <v>512</v>
      </c>
      <c r="Q68" s="45">
        <v>43331</v>
      </c>
    </row>
    <row r="69" spans="1:17">
      <c r="A69" s="49"/>
    </row>
    <row r="70" spans="1:17">
      <c r="J70" s="97"/>
    </row>
  </sheetData>
  <mergeCells count="1">
    <mergeCell ref="I11:O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A8C0-DD35-42E7-977E-1A4141BE2E63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91</v>
      </c>
      <c r="C15" s="22">
        <v>138</v>
      </c>
      <c r="D15" s="22">
        <v>97</v>
      </c>
      <c r="E15" s="22">
        <v>178</v>
      </c>
      <c r="F15" s="22">
        <v>49</v>
      </c>
      <c r="G15" s="22">
        <v>118</v>
      </c>
      <c r="H15" s="23">
        <v>671</v>
      </c>
      <c r="I15" s="22">
        <v>58</v>
      </c>
      <c r="J15" s="22">
        <v>74</v>
      </c>
      <c r="K15" s="22">
        <v>42</v>
      </c>
      <c r="L15" s="22">
        <v>65</v>
      </c>
      <c r="M15" s="22">
        <v>44</v>
      </c>
      <c r="N15" s="22">
        <v>45</v>
      </c>
      <c r="O15" s="23">
        <v>328</v>
      </c>
      <c r="P15" s="72">
        <v>5</v>
      </c>
      <c r="Q15" s="22">
        <v>1004</v>
      </c>
    </row>
    <row r="16" spans="1:17">
      <c r="A16" s="38" t="s">
        <v>40</v>
      </c>
      <c r="B16" s="22">
        <v>32</v>
      </c>
      <c r="C16" s="22">
        <v>7</v>
      </c>
      <c r="D16" s="22">
        <v>1</v>
      </c>
      <c r="E16" s="22">
        <v>7</v>
      </c>
      <c r="F16" s="22">
        <v>4</v>
      </c>
      <c r="G16" s="22">
        <v>9</v>
      </c>
      <c r="H16" s="23">
        <v>60</v>
      </c>
      <c r="I16" s="22">
        <v>6</v>
      </c>
      <c r="J16" s="22">
        <v>2</v>
      </c>
      <c r="K16" s="22">
        <v>3</v>
      </c>
      <c r="L16" s="22">
        <v>9</v>
      </c>
      <c r="M16" s="22">
        <v>7</v>
      </c>
      <c r="N16" s="22">
        <v>4</v>
      </c>
      <c r="O16" s="23">
        <v>31</v>
      </c>
      <c r="P16" s="72">
        <v>7</v>
      </c>
      <c r="Q16" s="22">
        <v>98</v>
      </c>
    </row>
    <row r="17" spans="1:17">
      <c r="A17" s="38" t="s">
        <v>41</v>
      </c>
      <c r="B17" s="22">
        <v>192</v>
      </c>
      <c r="C17" s="22">
        <v>90</v>
      </c>
      <c r="D17" s="22">
        <v>78</v>
      </c>
      <c r="E17" s="22">
        <v>125</v>
      </c>
      <c r="F17" s="22">
        <v>21</v>
      </c>
      <c r="G17" s="22">
        <v>79</v>
      </c>
      <c r="H17" s="23">
        <v>585</v>
      </c>
      <c r="I17" s="22">
        <v>39</v>
      </c>
      <c r="J17" s="22">
        <v>36</v>
      </c>
      <c r="K17" s="22">
        <v>189</v>
      </c>
      <c r="L17" s="22">
        <v>134</v>
      </c>
      <c r="M17" s="22">
        <v>54</v>
      </c>
      <c r="N17" s="22">
        <v>45</v>
      </c>
      <c r="O17" s="23">
        <v>497</v>
      </c>
      <c r="P17" s="72">
        <v>36</v>
      </c>
      <c r="Q17" s="22">
        <v>1118</v>
      </c>
    </row>
    <row r="18" spans="1:17">
      <c r="A18" s="44" t="s">
        <v>42</v>
      </c>
      <c r="B18" s="45">
        <v>38</v>
      </c>
      <c r="C18" s="45">
        <v>135</v>
      </c>
      <c r="D18" s="45">
        <v>94</v>
      </c>
      <c r="E18" s="45">
        <v>154</v>
      </c>
      <c r="F18" s="45">
        <v>0</v>
      </c>
      <c r="G18" s="45">
        <v>70</v>
      </c>
      <c r="H18" s="46">
        <v>491</v>
      </c>
      <c r="I18" s="45">
        <v>30</v>
      </c>
      <c r="J18" s="45">
        <v>12</v>
      </c>
      <c r="K18" s="45">
        <v>42</v>
      </c>
      <c r="L18" s="45">
        <v>18</v>
      </c>
      <c r="M18" s="45">
        <v>0</v>
      </c>
      <c r="N18" s="45">
        <v>47</v>
      </c>
      <c r="O18" s="46">
        <v>149</v>
      </c>
      <c r="P18" s="76">
        <v>0</v>
      </c>
      <c r="Q18" s="45">
        <v>640</v>
      </c>
    </row>
    <row r="19" spans="1:17">
      <c r="A19" s="38" t="s">
        <v>43</v>
      </c>
      <c r="B19" s="22">
        <v>248</v>
      </c>
      <c r="C19" s="22">
        <v>397</v>
      </c>
      <c r="D19" s="22">
        <v>380</v>
      </c>
      <c r="E19" s="22">
        <v>374</v>
      </c>
      <c r="F19" s="22">
        <v>103</v>
      </c>
      <c r="G19" s="22">
        <v>173</v>
      </c>
      <c r="H19" s="23">
        <v>1675</v>
      </c>
      <c r="I19" s="22">
        <v>359</v>
      </c>
      <c r="J19" s="22">
        <v>364</v>
      </c>
      <c r="K19" s="22">
        <v>829</v>
      </c>
      <c r="L19" s="22">
        <v>660</v>
      </c>
      <c r="M19" s="22">
        <v>158</v>
      </c>
      <c r="N19" s="22">
        <v>162</v>
      </c>
      <c r="O19" s="23">
        <v>2532</v>
      </c>
      <c r="P19" s="72">
        <v>17</v>
      </c>
      <c r="Q19" s="22">
        <v>4224</v>
      </c>
    </row>
    <row r="20" spans="1:17">
      <c r="A20" s="38" t="s">
        <v>44</v>
      </c>
      <c r="B20" s="22">
        <v>59</v>
      </c>
      <c r="C20" s="22">
        <v>104</v>
      </c>
      <c r="D20" s="22">
        <v>69</v>
      </c>
      <c r="E20" s="22">
        <v>51</v>
      </c>
      <c r="F20" s="22">
        <v>32</v>
      </c>
      <c r="G20" s="22">
        <v>32</v>
      </c>
      <c r="H20" s="23">
        <v>347</v>
      </c>
      <c r="I20" s="22">
        <v>58</v>
      </c>
      <c r="J20" s="22">
        <v>39</v>
      </c>
      <c r="K20" s="22">
        <v>102</v>
      </c>
      <c r="L20" s="22">
        <v>64</v>
      </c>
      <c r="M20" s="22">
        <v>12</v>
      </c>
      <c r="N20" s="22">
        <v>20</v>
      </c>
      <c r="O20" s="23">
        <v>295</v>
      </c>
      <c r="P20" s="72">
        <v>0</v>
      </c>
      <c r="Q20" s="22">
        <v>642</v>
      </c>
    </row>
    <row r="21" spans="1:17">
      <c r="A21" s="38" t="s">
        <v>45</v>
      </c>
      <c r="B21" s="22">
        <v>9</v>
      </c>
      <c r="C21" s="22">
        <v>16</v>
      </c>
      <c r="D21" s="22">
        <v>8</v>
      </c>
      <c r="E21" s="22">
        <v>14</v>
      </c>
      <c r="F21" s="22">
        <v>2</v>
      </c>
      <c r="G21" s="22">
        <v>14</v>
      </c>
      <c r="H21" s="23">
        <v>63</v>
      </c>
      <c r="I21" s="22">
        <v>60</v>
      </c>
      <c r="J21" s="22">
        <v>22</v>
      </c>
      <c r="K21" s="22">
        <v>43</v>
      </c>
      <c r="L21" s="22">
        <v>52</v>
      </c>
      <c r="M21" s="22">
        <v>24</v>
      </c>
      <c r="N21" s="22">
        <v>32</v>
      </c>
      <c r="O21" s="23">
        <v>233</v>
      </c>
      <c r="P21" s="72">
        <v>2</v>
      </c>
      <c r="Q21" s="22">
        <v>298</v>
      </c>
    </row>
    <row r="22" spans="1:17">
      <c r="A22" s="44" t="s">
        <v>46</v>
      </c>
      <c r="B22" s="45">
        <v>0</v>
      </c>
      <c r="C22" s="45">
        <v>23</v>
      </c>
      <c r="D22" s="45">
        <v>10</v>
      </c>
      <c r="E22" s="45">
        <v>19</v>
      </c>
      <c r="F22" s="45">
        <v>4</v>
      </c>
      <c r="G22" s="45">
        <v>16</v>
      </c>
      <c r="H22" s="46">
        <v>72</v>
      </c>
      <c r="I22" s="45">
        <v>25</v>
      </c>
      <c r="J22" s="45">
        <v>0</v>
      </c>
      <c r="K22" s="45">
        <v>22</v>
      </c>
      <c r="L22" s="45">
        <v>11</v>
      </c>
      <c r="M22" s="45">
        <v>9</v>
      </c>
      <c r="N22" s="45">
        <v>3</v>
      </c>
      <c r="O22" s="46">
        <v>70</v>
      </c>
      <c r="P22" s="76">
        <v>0</v>
      </c>
      <c r="Q22" s="45">
        <v>142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2</v>
      </c>
      <c r="J23" s="22">
        <v>1</v>
      </c>
      <c r="K23" s="22">
        <v>0</v>
      </c>
      <c r="L23" s="22">
        <v>0</v>
      </c>
      <c r="M23" s="22">
        <v>0</v>
      </c>
      <c r="N23" s="22">
        <v>64</v>
      </c>
      <c r="O23" s="23">
        <v>67</v>
      </c>
      <c r="P23" s="72">
        <v>0</v>
      </c>
      <c r="Q23" s="22">
        <v>67</v>
      </c>
    </row>
    <row r="24" spans="1:17">
      <c r="A24" s="38" t="s">
        <v>48</v>
      </c>
      <c r="B24" s="22">
        <v>251</v>
      </c>
      <c r="C24" s="22">
        <v>437</v>
      </c>
      <c r="D24" s="22">
        <v>354</v>
      </c>
      <c r="E24" s="22">
        <v>21</v>
      </c>
      <c r="F24" s="22">
        <v>3</v>
      </c>
      <c r="G24" s="22">
        <v>520</v>
      </c>
      <c r="H24" s="23">
        <v>1586</v>
      </c>
      <c r="I24" s="22">
        <v>159</v>
      </c>
      <c r="J24" s="22">
        <v>66</v>
      </c>
      <c r="K24" s="22">
        <v>670</v>
      </c>
      <c r="L24" s="22">
        <v>375</v>
      </c>
      <c r="M24" s="22">
        <v>44</v>
      </c>
      <c r="N24" s="22">
        <v>263</v>
      </c>
      <c r="O24" s="23">
        <v>1577</v>
      </c>
      <c r="P24" s="72">
        <v>6</v>
      </c>
      <c r="Q24" s="22">
        <v>3169</v>
      </c>
    </row>
    <row r="25" spans="1:17">
      <c r="A25" s="38" t="s">
        <v>49</v>
      </c>
      <c r="B25" s="22">
        <v>107</v>
      </c>
      <c r="C25" s="22">
        <v>157</v>
      </c>
      <c r="D25" s="22">
        <v>218</v>
      </c>
      <c r="E25" s="22">
        <v>235</v>
      </c>
      <c r="F25" s="22">
        <v>53</v>
      </c>
      <c r="G25" s="22">
        <v>161</v>
      </c>
      <c r="H25" s="23">
        <v>931</v>
      </c>
      <c r="I25" s="22">
        <v>106</v>
      </c>
      <c r="J25" s="22">
        <v>10</v>
      </c>
      <c r="K25" s="22">
        <v>138</v>
      </c>
      <c r="L25" s="22">
        <v>180</v>
      </c>
      <c r="M25" s="22">
        <v>56</v>
      </c>
      <c r="N25" s="22">
        <v>117</v>
      </c>
      <c r="O25" s="23">
        <v>607</v>
      </c>
      <c r="P25" s="72">
        <v>65</v>
      </c>
      <c r="Q25" s="22">
        <v>1603</v>
      </c>
    </row>
    <row r="26" spans="1:17">
      <c r="A26" s="44" t="s">
        <v>50</v>
      </c>
      <c r="B26" s="45">
        <v>0</v>
      </c>
      <c r="C26" s="45">
        <v>17</v>
      </c>
      <c r="D26" s="45">
        <v>26</v>
      </c>
      <c r="E26" s="45">
        <v>6</v>
      </c>
      <c r="F26" s="45">
        <v>0</v>
      </c>
      <c r="G26" s="45">
        <v>2</v>
      </c>
      <c r="H26" s="46">
        <v>51</v>
      </c>
      <c r="I26" s="45">
        <v>7</v>
      </c>
      <c r="J26" s="45">
        <v>4</v>
      </c>
      <c r="K26" s="45">
        <v>34</v>
      </c>
      <c r="L26" s="45">
        <v>17</v>
      </c>
      <c r="M26" s="45">
        <v>11</v>
      </c>
      <c r="N26" s="45">
        <v>6</v>
      </c>
      <c r="O26" s="46">
        <v>79</v>
      </c>
      <c r="P26" s="76">
        <v>3</v>
      </c>
      <c r="Q26" s="45">
        <v>133</v>
      </c>
    </row>
    <row r="27" spans="1:17">
      <c r="A27" s="38" t="s">
        <v>51</v>
      </c>
      <c r="B27" s="22">
        <v>43</v>
      </c>
      <c r="C27" s="22">
        <v>69</v>
      </c>
      <c r="D27" s="22">
        <v>39</v>
      </c>
      <c r="E27" s="22">
        <v>40</v>
      </c>
      <c r="F27" s="22">
        <v>12</v>
      </c>
      <c r="G27" s="22">
        <v>28</v>
      </c>
      <c r="H27" s="23">
        <v>231</v>
      </c>
      <c r="I27" s="22">
        <v>12</v>
      </c>
      <c r="J27" s="22">
        <v>0</v>
      </c>
      <c r="K27" s="22">
        <v>19</v>
      </c>
      <c r="L27" s="22">
        <v>8</v>
      </c>
      <c r="M27" s="22">
        <v>7</v>
      </c>
      <c r="N27" s="22">
        <v>3</v>
      </c>
      <c r="O27" s="23">
        <v>49</v>
      </c>
      <c r="P27" s="72">
        <v>13</v>
      </c>
      <c r="Q27" s="22">
        <v>293</v>
      </c>
    </row>
    <row r="28" spans="1:17">
      <c r="A28" s="38" t="s">
        <v>52</v>
      </c>
      <c r="B28" s="22">
        <v>96</v>
      </c>
      <c r="C28" s="22">
        <v>98</v>
      </c>
      <c r="D28" s="22">
        <v>120</v>
      </c>
      <c r="E28" s="22">
        <v>183</v>
      </c>
      <c r="F28" s="22">
        <v>14</v>
      </c>
      <c r="G28" s="22">
        <v>149</v>
      </c>
      <c r="H28" s="23">
        <v>660</v>
      </c>
      <c r="I28" s="22">
        <v>103</v>
      </c>
      <c r="J28" s="22">
        <v>7</v>
      </c>
      <c r="K28" s="22">
        <v>213</v>
      </c>
      <c r="L28" s="22">
        <v>158</v>
      </c>
      <c r="M28" s="22">
        <v>62</v>
      </c>
      <c r="N28" s="22">
        <v>251</v>
      </c>
      <c r="O28" s="23">
        <v>794</v>
      </c>
      <c r="P28" s="72">
        <v>0</v>
      </c>
      <c r="Q28" s="22">
        <v>1454</v>
      </c>
    </row>
    <row r="29" spans="1:17">
      <c r="A29" s="38" t="s">
        <v>53</v>
      </c>
      <c r="B29" s="22">
        <v>76</v>
      </c>
      <c r="C29" s="22">
        <v>75</v>
      </c>
      <c r="D29" s="22">
        <v>153</v>
      </c>
      <c r="E29" s="22">
        <v>151</v>
      </c>
      <c r="F29" s="22">
        <v>7</v>
      </c>
      <c r="G29" s="22">
        <v>97</v>
      </c>
      <c r="H29" s="23">
        <v>559</v>
      </c>
      <c r="I29" s="22">
        <v>9</v>
      </c>
      <c r="J29" s="22">
        <v>6</v>
      </c>
      <c r="K29" s="22">
        <v>39</v>
      </c>
      <c r="L29" s="22">
        <v>22</v>
      </c>
      <c r="M29" s="22">
        <v>9</v>
      </c>
      <c r="N29" s="22">
        <v>189</v>
      </c>
      <c r="O29" s="23">
        <v>274</v>
      </c>
      <c r="P29" s="72">
        <v>0</v>
      </c>
      <c r="Q29" s="22">
        <v>833</v>
      </c>
    </row>
    <row r="30" spans="1:17">
      <c r="A30" s="44" t="s">
        <v>54</v>
      </c>
      <c r="B30" s="45">
        <v>38</v>
      </c>
      <c r="C30" s="45">
        <v>76</v>
      </c>
      <c r="D30" s="45">
        <v>51</v>
      </c>
      <c r="E30" s="45">
        <v>82</v>
      </c>
      <c r="F30" s="45">
        <v>31</v>
      </c>
      <c r="G30" s="45">
        <v>54</v>
      </c>
      <c r="H30" s="46">
        <v>332</v>
      </c>
      <c r="I30" s="45">
        <v>20</v>
      </c>
      <c r="J30" s="45">
        <v>0</v>
      </c>
      <c r="K30" s="45">
        <v>34</v>
      </c>
      <c r="L30" s="45">
        <v>19</v>
      </c>
      <c r="M30" s="45">
        <v>4</v>
      </c>
      <c r="N30" s="45">
        <v>33</v>
      </c>
      <c r="O30" s="46">
        <v>110</v>
      </c>
      <c r="P30" s="76">
        <v>1</v>
      </c>
      <c r="Q30" s="45">
        <v>443</v>
      </c>
    </row>
    <row r="31" spans="1:17">
      <c r="A31" s="38" t="s">
        <v>55</v>
      </c>
      <c r="B31" s="22">
        <v>32</v>
      </c>
      <c r="C31" s="22">
        <v>110</v>
      </c>
      <c r="D31" s="22">
        <v>52</v>
      </c>
      <c r="E31" s="22">
        <v>87</v>
      </c>
      <c r="F31" s="22">
        <v>11</v>
      </c>
      <c r="G31" s="22">
        <v>55</v>
      </c>
      <c r="H31" s="23">
        <v>347</v>
      </c>
      <c r="I31" s="22">
        <v>21</v>
      </c>
      <c r="J31" s="22">
        <v>15</v>
      </c>
      <c r="K31" s="22">
        <v>30</v>
      </c>
      <c r="L31" s="22">
        <v>29</v>
      </c>
      <c r="M31" s="22">
        <v>6</v>
      </c>
      <c r="N31" s="22">
        <v>21</v>
      </c>
      <c r="O31" s="23">
        <v>122</v>
      </c>
      <c r="P31" s="72">
        <v>0</v>
      </c>
      <c r="Q31" s="22">
        <v>469</v>
      </c>
    </row>
    <row r="32" spans="1:17">
      <c r="A32" s="38" t="s">
        <v>56</v>
      </c>
      <c r="B32" s="22">
        <v>51</v>
      </c>
      <c r="C32" s="22">
        <v>140</v>
      </c>
      <c r="D32" s="22">
        <v>85</v>
      </c>
      <c r="E32" s="22">
        <v>242</v>
      </c>
      <c r="F32" s="22">
        <v>118</v>
      </c>
      <c r="G32" s="22">
        <v>91</v>
      </c>
      <c r="H32" s="23">
        <v>727</v>
      </c>
      <c r="I32" s="22">
        <v>28</v>
      </c>
      <c r="J32" s="22">
        <v>4</v>
      </c>
      <c r="K32" s="22">
        <v>73</v>
      </c>
      <c r="L32" s="22">
        <v>42</v>
      </c>
      <c r="M32" s="22">
        <v>8</v>
      </c>
      <c r="N32" s="22">
        <v>44</v>
      </c>
      <c r="O32" s="23">
        <v>199</v>
      </c>
      <c r="P32" s="72">
        <v>2</v>
      </c>
      <c r="Q32" s="22">
        <v>928</v>
      </c>
    </row>
    <row r="33" spans="1:17">
      <c r="A33" s="38" t="s">
        <v>57</v>
      </c>
      <c r="B33" s="22">
        <v>123</v>
      </c>
      <c r="C33" s="22">
        <v>50</v>
      </c>
      <c r="D33" s="22">
        <v>107</v>
      </c>
      <c r="E33" s="22">
        <v>161</v>
      </c>
      <c r="F33" s="22">
        <v>74</v>
      </c>
      <c r="G33" s="22">
        <v>100</v>
      </c>
      <c r="H33" s="23">
        <v>615</v>
      </c>
      <c r="I33" s="22">
        <v>32</v>
      </c>
      <c r="J33" s="22">
        <v>3</v>
      </c>
      <c r="K33" s="22">
        <v>111</v>
      </c>
      <c r="L33" s="22">
        <v>89</v>
      </c>
      <c r="M33" s="22">
        <v>28</v>
      </c>
      <c r="N33" s="22">
        <v>43</v>
      </c>
      <c r="O33" s="23">
        <v>306</v>
      </c>
      <c r="P33" s="72">
        <v>19</v>
      </c>
      <c r="Q33" s="22">
        <v>940</v>
      </c>
    </row>
    <row r="34" spans="1:17">
      <c r="A34" s="44" t="s">
        <v>58</v>
      </c>
      <c r="B34" s="45">
        <v>15</v>
      </c>
      <c r="C34" s="45">
        <v>58</v>
      </c>
      <c r="D34" s="45">
        <v>35</v>
      </c>
      <c r="E34" s="45">
        <v>36</v>
      </c>
      <c r="F34" s="45">
        <v>14</v>
      </c>
      <c r="G34" s="45">
        <v>43</v>
      </c>
      <c r="H34" s="46">
        <v>201</v>
      </c>
      <c r="I34" s="45">
        <v>0</v>
      </c>
      <c r="J34" s="45">
        <v>0</v>
      </c>
      <c r="K34" s="45">
        <v>1</v>
      </c>
      <c r="L34" s="45">
        <v>1</v>
      </c>
      <c r="M34" s="45">
        <v>2</v>
      </c>
      <c r="N34" s="45">
        <v>0</v>
      </c>
      <c r="O34" s="46">
        <v>4</v>
      </c>
      <c r="P34" s="76">
        <v>2</v>
      </c>
      <c r="Q34" s="45">
        <v>207</v>
      </c>
    </row>
    <row r="35" spans="1:17">
      <c r="A35" s="38" t="s">
        <v>59</v>
      </c>
      <c r="B35" s="22">
        <v>24</v>
      </c>
      <c r="C35" s="22">
        <v>68</v>
      </c>
      <c r="D35" s="22">
        <v>66</v>
      </c>
      <c r="E35" s="22">
        <v>63</v>
      </c>
      <c r="F35" s="22">
        <v>27</v>
      </c>
      <c r="G35" s="22">
        <v>38</v>
      </c>
      <c r="H35" s="23">
        <v>286</v>
      </c>
      <c r="I35" s="22">
        <v>38</v>
      </c>
      <c r="J35" s="22">
        <v>38</v>
      </c>
      <c r="K35" s="22">
        <v>126</v>
      </c>
      <c r="L35" s="22">
        <v>82</v>
      </c>
      <c r="M35" s="22">
        <v>40</v>
      </c>
      <c r="N35" s="22">
        <v>37</v>
      </c>
      <c r="O35" s="23">
        <v>361</v>
      </c>
      <c r="P35" s="72">
        <v>3</v>
      </c>
      <c r="Q35" s="22">
        <v>650</v>
      </c>
    </row>
    <row r="36" spans="1:17">
      <c r="A36" s="38" t="s">
        <v>60</v>
      </c>
      <c r="B36" s="22">
        <v>4</v>
      </c>
      <c r="C36" s="22">
        <v>8</v>
      </c>
      <c r="D36" s="22">
        <v>8</v>
      </c>
      <c r="E36" s="22">
        <v>9</v>
      </c>
      <c r="F36" s="22">
        <v>11</v>
      </c>
      <c r="G36" s="22">
        <v>10</v>
      </c>
      <c r="H36" s="23">
        <v>50</v>
      </c>
      <c r="I36" s="22">
        <v>69</v>
      </c>
      <c r="J36" s="22">
        <v>20</v>
      </c>
      <c r="K36" s="22">
        <v>125</v>
      </c>
      <c r="L36" s="22">
        <v>117</v>
      </c>
      <c r="M36" s="22">
        <v>39</v>
      </c>
      <c r="N36" s="22">
        <v>41</v>
      </c>
      <c r="O36" s="23">
        <v>411</v>
      </c>
      <c r="P36" s="72">
        <v>1</v>
      </c>
      <c r="Q36" s="22">
        <v>462</v>
      </c>
    </row>
    <row r="37" spans="1:17">
      <c r="A37" s="38" t="s">
        <v>61</v>
      </c>
      <c r="B37" s="22">
        <v>31</v>
      </c>
      <c r="C37" s="22">
        <v>122</v>
      </c>
      <c r="D37" s="22">
        <v>109</v>
      </c>
      <c r="E37" s="22">
        <v>232</v>
      </c>
      <c r="F37" s="22">
        <v>53</v>
      </c>
      <c r="G37" s="22">
        <v>117</v>
      </c>
      <c r="H37" s="23">
        <v>664</v>
      </c>
      <c r="I37" s="22">
        <v>92</v>
      </c>
      <c r="J37" s="22">
        <v>32</v>
      </c>
      <c r="K37" s="22">
        <v>207</v>
      </c>
      <c r="L37" s="22">
        <v>157</v>
      </c>
      <c r="M37" s="22">
        <v>44</v>
      </c>
      <c r="N37" s="22">
        <v>82</v>
      </c>
      <c r="O37" s="23">
        <v>614</v>
      </c>
      <c r="P37" s="72">
        <v>5</v>
      </c>
      <c r="Q37" s="22">
        <v>1283</v>
      </c>
    </row>
    <row r="38" spans="1:17">
      <c r="A38" s="44" t="s">
        <v>62</v>
      </c>
      <c r="B38" s="45">
        <v>36</v>
      </c>
      <c r="C38" s="45">
        <v>93</v>
      </c>
      <c r="D38" s="45">
        <v>111</v>
      </c>
      <c r="E38" s="45">
        <v>119</v>
      </c>
      <c r="F38" s="45">
        <v>33</v>
      </c>
      <c r="G38" s="45">
        <v>68</v>
      </c>
      <c r="H38" s="46">
        <v>460</v>
      </c>
      <c r="I38" s="45">
        <v>25</v>
      </c>
      <c r="J38" s="45">
        <v>13</v>
      </c>
      <c r="K38" s="45">
        <v>42</v>
      </c>
      <c r="L38" s="45">
        <v>69</v>
      </c>
      <c r="M38" s="45">
        <v>11</v>
      </c>
      <c r="N38" s="45">
        <v>35</v>
      </c>
      <c r="O38" s="46">
        <v>195</v>
      </c>
      <c r="P38" s="76">
        <v>0</v>
      </c>
      <c r="Q38" s="45">
        <v>655</v>
      </c>
    </row>
    <row r="39" spans="1:17">
      <c r="A39" s="38" t="s">
        <v>63</v>
      </c>
      <c r="B39" s="22">
        <v>66</v>
      </c>
      <c r="C39" s="22">
        <v>10</v>
      </c>
      <c r="D39" s="22">
        <v>6</v>
      </c>
      <c r="E39" s="22">
        <v>95</v>
      </c>
      <c r="F39" s="22">
        <v>236</v>
      </c>
      <c r="G39" s="22">
        <v>252</v>
      </c>
      <c r="H39" s="23">
        <v>665</v>
      </c>
      <c r="I39" s="22">
        <v>33</v>
      </c>
      <c r="J39" s="22">
        <v>0</v>
      </c>
      <c r="K39" s="22">
        <v>1</v>
      </c>
      <c r="L39" s="22">
        <v>0</v>
      </c>
      <c r="M39" s="22">
        <v>75</v>
      </c>
      <c r="N39" s="22">
        <v>97</v>
      </c>
      <c r="O39" s="23">
        <v>206</v>
      </c>
      <c r="P39" s="72">
        <v>1</v>
      </c>
      <c r="Q39" s="22">
        <v>872</v>
      </c>
    </row>
    <row r="40" spans="1:17">
      <c r="A40" s="38" t="s">
        <v>64</v>
      </c>
      <c r="B40" s="22">
        <v>101</v>
      </c>
      <c r="C40" s="22">
        <v>232</v>
      </c>
      <c r="D40" s="22">
        <v>117</v>
      </c>
      <c r="E40" s="22">
        <v>271</v>
      </c>
      <c r="F40" s="22">
        <v>24</v>
      </c>
      <c r="G40" s="22">
        <v>129</v>
      </c>
      <c r="H40" s="23">
        <v>874</v>
      </c>
      <c r="I40" s="22">
        <v>92</v>
      </c>
      <c r="J40" s="22">
        <v>49</v>
      </c>
      <c r="K40" s="22">
        <v>55</v>
      </c>
      <c r="L40" s="22">
        <v>21</v>
      </c>
      <c r="M40" s="22">
        <v>10</v>
      </c>
      <c r="N40" s="22">
        <v>129</v>
      </c>
      <c r="O40" s="23">
        <v>356</v>
      </c>
      <c r="P40" s="72">
        <v>2</v>
      </c>
      <c r="Q40" s="22">
        <v>1232</v>
      </c>
    </row>
    <row r="41" spans="1:17">
      <c r="A41" s="38" t="s">
        <v>65</v>
      </c>
      <c r="B41" s="22">
        <v>43</v>
      </c>
      <c r="C41" s="22">
        <v>71</v>
      </c>
      <c r="D41" s="22">
        <v>37</v>
      </c>
      <c r="E41" s="22">
        <v>32</v>
      </c>
      <c r="F41" s="22">
        <v>8</v>
      </c>
      <c r="G41" s="22">
        <v>44</v>
      </c>
      <c r="H41" s="23">
        <v>235</v>
      </c>
      <c r="I41" s="22">
        <v>4</v>
      </c>
      <c r="J41" s="22">
        <v>10</v>
      </c>
      <c r="K41" s="22">
        <v>2</v>
      </c>
      <c r="L41" s="22">
        <v>1</v>
      </c>
      <c r="M41" s="22">
        <v>5</v>
      </c>
      <c r="N41" s="22">
        <v>4</v>
      </c>
      <c r="O41" s="23">
        <v>26</v>
      </c>
      <c r="P41" s="72">
        <v>1</v>
      </c>
      <c r="Q41" s="22">
        <v>262</v>
      </c>
    </row>
    <row r="42" spans="1:17">
      <c r="A42" s="44" t="s">
        <v>66</v>
      </c>
      <c r="B42" s="45">
        <v>22</v>
      </c>
      <c r="C42" s="45">
        <v>59</v>
      </c>
      <c r="D42" s="45">
        <v>67</v>
      </c>
      <c r="E42" s="45">
        <v>42</v>
      </c>
      <c r="F42" s="45">
        <v>9</v>
      </c>
      <c r="G42" s="45">
        <v>38</v>
      </c>
      <c r="H42" s="46">
        <v>237</v>
      </c>
      <c r="I42" s="45">
        <v>8</v>
      </c>
      <c r="J42" s="45">
        <v>4</v>
      </c>
      <c r="K42" s="45">
        <v>14</v>
      </c>
      <c r="L42" s="45">
        <v>12</v>
      </c>
      <c r="M42" s="45">
        <v>2</v>
      </c>
      <c r="N42" s="45">
        <v>16</v>
      </c>
      <c r="O42" s="46">
        <v>56</v>
      </c>
      <c r="P42" s="76">
        <v>0</v>
      </c>
      <c r="Q42" s="45">
        <v>293</v>
      </c>
    </row>
    <row r="43" spans="1:17">
      <c r="A43" s="38" t="s">
        <v>67</v>
      </c>
      <c r="B43" s="22">
        <v>47</v>
      </c>
      <c r="C43" s="22">
        <v>39</v>
      </c>
      <c r="D43" s="22">
        <v>21</v>
      </c>
      <c r="E43" s="22">
        <v>22</v>
      </c>
      <c r="F43" s="22">
        <v>5</v>
      </c>
      <c r="G43" s="22">
        <v>11</v>
      </c>
      <c r="H43" s="23">
        <v>145</v>
      </c>
      <c r="I43" s="22">
        <v>21</v>
      </c>
      <c r="J43" s="22">
        <v>9</v>
      </c>
      <c r="K43" s="22">
        <v>40</v>
      </c>
      <c r="L43" s="22">
        <v>80</v>
      </c>
      <c r="M43" s="22">
        <v>20</v>
      </c>
      <c r="N43" s="22">
        <v>20</v>
      </c>
      <c r="O43" s="23">
        <v>190</v>
      </c>
      <c r="P43" s="72">
        <v>33</v>
      </c>
      <c r="Q43" s="22">
        <v>368</v>
      </c>
    </row>
    <row r="44" spans="1:17">
      <c r="A44" s="38" t="s">
        <v>68</v>
      </c>
      <c r="B44" s="22">
        <v>10</v>
      </c>
      <c r="C44" s="22">
        <v>18</v>
      </c>
      <c r="D44" s="22">
        <v>7</v>
      </c>
      <c r="E44" s="22">
        <v>22</v>
      </c>
      <c r="F44" s="22">
        <v>16</v>
      </c>
      <c r="G44" s="22">
        <v>17</v>
      </c>
      <c r="H44" s="23">
        <v>90</v>
      </c>
      <c r="I44" s="22">
        <v>3</v>
      </c>
      <c r="J44" s="22">
        <v>1</v>
      </c>
      <c r="K44" s="22">
        <v>16</v>
      </c>
      <c r="L44" s="22">
        <v>4</v>
      </c>
      <c r="M44" s="22">
        <v>6</v>
      </c>
      <c r="N44" s="22">
        <v>5</v>
      </c>
      <c r="O44" s="23">
        <v>35</v>
      </c>
      <c r="P44" s="72">
        <v>2</v>
      </c>
      <c r="Q44" s="22">
        <v>127</v>
      </c>
    </row>
    <row r="45" spans="1:17">
      <c r="A45" s="38" t="s">
        <v>69</v>
      </c>
      <c r="B45" s="22">
        <v>17</v>
      </c>
      <c r="C45" s="22">
        <v>19</v>
      </c>
      <c r="D45" s="22">
        <v>13</v>
      </c>
      <c r="E45" s="22">
        <v>16</v>
      </c>
      <c r="F45" s="22">
        <v>15</v>
      </c>
      <c r="G45" s="22">
        <v>23</v>
      </c>
      <c r="H45" s="23">
        <v>103</v>
      </c>
      <c r="I45" s="22">
        <v>60</v>
      </c>
      <c r="J45" s="22">
        <v>69</v>
      </c>
      <c r="K45" s="22">
        <v>188</v>
      </c>
      <c r="L45" s="22">
        <v>115</v>
      </c>
      <c r="M45" s="22">
        <v>42</v>
      </c>
      <c r="N45" s="22">
        <v>156</v>
      </c>
      <c r="O45" s="23">
        <v>630</v>
      </c>
      <c r="P45" s="72">
        <v>0</v>
      </c>
      <c r="Q45" s="22">
        <v>733</v>
      </c>
    </row>
    <row r="46" spans="1:17">
      <c r="A46" s="44" t="s">
        <v>70</v>
      </c>
      <c r="B46" s="45">
        <v>139</v>
      </c>
      <c r="C46" s="45">
        <v>32</v>
      </c>
      <c r="D46" s="45">
        <v>33</v>
      </c>
      <c r="E46" s="45">
        <v>38</v>
      </c>
      <c r="F46" s="45">
        <v>15</v>
      </c>
      <c r="G46" s="45">
        <v>28</v>
      </c>
      <c r="H46" s="46">
        <v>285</v>
      </c>
      <c r="I46" s="45">
        <v>0</v>
      </c>
      <c r="J46" s="45">
        <v>17</v>
      </c>
      <c r="K46" s="45">
        <v>22</v>
      </c>
      <c r="L46" s="45">
        <v>19</v>
      </c>
      <c r="M46" s="45">
        <v>22</v>
      </c>
      <c r="N46" s="45">
        <v>15</v>
      </c>
      <c r="O46" s="46">
        <v>95</v>
      </c>
      <c r="P46" s="76">
        <v>59</v>
      </c>
      <c r="Q46" s="45">
        <v>439</v>
      </c>
    </row>
    <row r="47" spans="1:17">
      <c r="A47" s="38" t="s">
        <v>71</v>
      </c>
      <c r="B47" s="22">
        <v>39</v>
      </c>
      <c r="C47" s="22">
        <v>104</v>
      </c>
      <c r="D47" s="22">
        <v>122</v>
      </c>
      <c r="E47" s="22">
        <v>97</v>
      </c>
      <c r="F47" s="22">
        <v>80</v>
      </c>
      <c r="G47" s="22">
        <v>133</v>
      </c>
      <c r="H47" s="23">
        <v>575</v>
      </c>
      <c r="I47" s="22">
        <v>56</v>
      </c>
      <c r="J47" s="22">
        <v>114</v>
      </c>
      <c r="K47" s="22">
        <v>269</v>
      </c>
      <c r="L47" s="22">
        <v>202</v>
      </c>
      <c r="M47" s="22">
        <v>97</v>
      </c>
      <c r="N47" s="22">
        <v>169</v>
      </c>
      <c r="O47" s="23">
        <v>907</v>
      </c>
      <c r="P47" s="72">
        <v>11</v>
      </c>
      <c r="Q47" s="22">
        <v>1493</v>
      </c>
    </row>
    <row r="48" spans="1:17">
      <c r="A48" s="38" t="s">
        <v>72</v>
      </c>
      <c r="B48" s="22">
        <v>72</v>
      </c>
      <c r="C48" s="22">
        <v>175</v>
      </c>
      <c r="D48" s="22">
        <v>148</v>
      </c>
      <c r="E48" s="22">
        <v>285</v>
      </c>
      <c r="F48" s="22">
        <v>160</v>
      </c>
      <c r="G48" s="22">
        <v>293</v>
      </c>
      <c r="H48" s="23">
        <v>1133</v>
      </c>
      <c r="I48" s="22">
        <v>50</v>
      </c>
      <c r="J48" s="22">
        <v>28</v>
      </c>
      <c r="K48" s="22">
        <v>71</v>
      </c>
      <c r="L48" s="22">
        <v>30</v>
      </c>
      <c r="M48" s="22">
        <v>6</v>
      </c>
      <c r="N48" s="22">
        <v>235</v>
      </c>
      <c r="O48" s="23">
        <v>420</v>
      </c>
      <c r="P48" s="72">
        <v>0</v>
      </c>
      <c r="Q48" s="22">
        <v>1553</v>
      </c>
    </row>
    <row r="49" spans="1:17">
      <c r="A49" s="38" t="s">
        <v>73</v>
      </c>
      <c r="B49" s="22">
        <v>5</v>
      </c>
      <c r="C49" s="22">
        <v>21</v>
      </c>
      <c r="D49" s="22">
        <v>11</v>
      </c>
      <c r="E49" s="22">
        <v>11</v>
      </c>
      <c r="F49" s="22">
        <v>1</v>
      </c>
      <c r="G49" s="22">
        <v>35</v>
      </c>
      <c r="H49" s="23">
        <v>84</v>
      </c>
      <c r="I49" s="22">
        <v>2</v>
      </c>
      <c r="J49" s="22">
        <v>1</v>
      </c>
      <c r="K49" s="22">
        <v>2</v>
      </c>
      <c r="L49" s="22">
        <v>9</v>
      </c>
      <c r="M49" s="22">
        <v>3</v>
      </c>
      <c r="N49" s="22">
        <v>3</v>
      </c>
      <c r="O49" s="23">
        <v>20</v>
      </c>
      <c r="P49" s="72">
        <v>1</v>
      </c>
      <c r="Q49" s="22">
        <v>105</v>
      </c>
    </row>
    <row r="50" spans="1:17">
      <c r="A50" s="44" t="s">
        <v>74</v>
      </c>
      <c r="B50" s="45">
        <v>39</v>
      </c>
      <c r="C50" s="45">
        <v>94</v>
      </c>
      <c r="D50" s="45">
        <v>122</v>
      </c>
      <c r="E50" s="45">
        <v>200</v>
      </c>
      <c r="F50" s="45">
        <v>61</v>
      </c>
      <c r="G50" s="45">
        <v>147</v>
      </c>
      <c r="H50" s="46">
        <v>663</v>
      </c>
      <c r="I50" s="45">
        <v>92</v>
      </c>
      <c r="J50" s="45">
        <v>122</v>
      </c>
      <c r="K50" s="45">
        <v>57</v>
      </c>
      <c r="L50" s="45">
        <v>115</v>
      </c>
      <c r="M50" s="45">
        <v>120</v>
      </c>
      <c r="N50" s="45">
        <v>101</v>
      </c>
      <c r="O50" s="46">
        <v>607</v>
      </c>
      <c r="P50" s="76">
        <v>4</v>
      </c>
      <c r="Q50" s="45">
        <v>1274</v>
      </c>
    </row>
    <row r="51" spans="1:17">
      <c r="A51" s="38" t="s">
        <v>75</v>
      </c>
      <c r="B51" s="22">
        <v>70</v>
      </c>
      <c r="C51" s="22">
        <v>87</v>
      </c>
      <c r="D51" s="22">
        <v>80</v>
      </c>
      <c r="E51" s="22">
        <v>163</v>
      </c>
      <c r="F51" s="22">
        <v>3</v>
      </c>
      <c r="G51" s="22">
        <v>72</v>
      </c>
      <c r="H51" s="23">
        <v>475</v>
      </c>
      <c r="I51" s="22">
        <v>42</v>
      </c>
      <c r="J51" s="22">
        <v>13</v>
      </c>
      <c r="K51" s="22">
        <v>69</v>
      </c>
      <c r="L51" s="22">
        <v>43</v>
      </c>
      <c r="M51" s="22">
        <v>5</v>
      </c>
      <c r="N51" s="22">
        <v>21</v>
      </c>
      <c r="O51" s="23">
        <v>193</v>
      </c>
      <c r="P51" s="72">
        <v>3</v>
      </c>
      <c r="Q51" s="22">
        <v>671</v>
      </c>
    </row>
    <row r="52" spans="1:17">
      <c r="A52" s="38" t="s">
        <v>76</v>
      </c>
      <c r="B52" s="22">
        <v>26</v>
      </c>
      <c r="C52" s="22">
        <v>148</v>
      </c>
      <c r="D52" s="22">
        <v>48</v>
      </c>
      <c r="E52" s="22">
        <v>85</v>
      </c>
      <c r="F52" s="22">
        <v>22</v>
      </c>
      <c r="G52" s="22">
        <v>39</v>
      </c>
      <c r="H52" s="23">
        <v>368</v>
      </c>
      <c r="I52" s="22">
        <v>17</v>
      </c>
      <c r="J52" s="22">
        <v>9</v>
      </c>
      <c r="K52" s="22">
        <v>43</v>
      </c>
      <c r="L52" s="22">
        <v>41</v>
      </c>
      <c r="M52" s="22">
        <v>24</v>
      </c>
      <c r="N52" s="22">
        <v>10</v>
      </c>
      <c r="O52" s="23">
        <v>144</v>
      </c>
      <c r="P52" s="72">
        <v>0</v>
      </c>
      <c r="Q52" s="22">
        <v>512</v>
      </c>
    </row>
    <row r="53" spans="1:17">
      <c r="A53" s="38" t="s">
        <v>77</v>
      </c>
      <c r="B53" s="22">
        <v>92</v>
      </c>
      <c r="C53" s="22">
        <v>210</v>
      </c>
      <c r="D53" s="22">
        <v>265</v>
      </c>
      <c r="E53" s="22">
        <v>162</v>
      </c>
      <c r="F53" s="22">
        <v>106</v>
      </c>
      <c r="G53" s="22">
        <v>201</v>
      </c>
      <c r="H53" s="23">
        <v>1036</v>
      </c>
      <c r="I53" s="22">
        <v>58</v>
      </c>
      <c r="J53" s="22">
        <v>37</v>
      </c>
      <c r="K53" s="22">
        <v>185</v>
      </c>
      <c r="L53" s="22">
        <v>110</v>
      </c>
      <c r="M53" s="22">
        <v>34</v>
      </c>
      <c r="N53" s="22">
        <v>102</v>
      </c>
      <c r="O53" s="23">
        <v>526</v>
      </c>
      <c r="P53" s="72">
        <v>15</v>
      </c>
      <c r="Q53" s="22">
        <v>1577</v>
      </c>
    </row>
    <row r="54" spans="1:17">
      <c r="A54" s="44" t="s">
        <v>78</v>
      </c>
      <c r="B54" s="45">
        <v>5</v>
      </c>
      <c r="C54" s="45">
        <v>4</v>
      </c>
      <c r="D54" s="45">
        <v>4</v>
      </c>
      <c r="E54" s="45">
        <v>4</v>
      </c>
      <c r="F54" s="45">
        <v>0</v>
      </c>
      <c r="G54" s="45">
        <v>1</v>
      </c>
      <c r="H54" s="46">
        <v>18</v>
      </c>
      <c r="I54" s="45">
        <v>13</v>
      </c>
      <c r="J54" s="45">
        <v>9</v>
      </c>
      <c r="K54" s="45">
        <v>31</v>
      </c>
      <c r="L54" s="45">
        <v>13</v>
      </c>
      <c r="M54" s="45">
        <v>12</v>
      </c>
      <c r="N54" s="45">
        <v>8</v>
      </c>
      <c r="O54" s="46">
        <v>86</v>
      </c>
      <c r="P54" s="76">
        <v>0</v>
      </c>
      <c r="Q54" s="45">
        <v>104</v>
      </c>
    </row>
    <row r="55" spans="1:17">
      <c r="A55" s="38" t="s">
        <v>79</v>
      </c>
      <c r="B55" s="22">
        <v>82</v>
      </c>
      <c r="C55" s="22">
        <v>165</v>
      </c>
      <c r="D55" s="22">
        <v>206</v>
      </c>
      <c r="E55" s="22">
        <v>355</v>
      </c>
      <c r="F55" s="22">
        <v>55</v>
      </c>
      <c r="G55" s="22">
        <v>0</v>
      </c>
      <c r="H55" s="23">
        <v>863</v>
      </c>
      <c r="I55" s="22">
        <v>10</v>
      </c>
      <c r="J55" s="22">
        <v>2</v>
      </c>
      <c r="K55" s="22">
        <v>40</v>
      </c>
      <c r="L55" s="22">
        <v>31</v>
      </c>
      <c r="M55" s="22">
        <v>15</v>
      </c>
      <c r="N55" s="22">
        <v>3</v>
      </c>
      <c r="O55" s="23">
        <v>101</v>
      </c>
      <c r="P55" s="72">
        <v>5</v>
      </c>
      <c r="Q55" s="22">
        <v>969</v>
      </c>
    </row>
    <row r="56" spans="1:17">
      <c r="A56" s="38" t="s">
        <v>80</v>
      </c>
      <c r="B56" s="22">
        <v>39</v>
      </c>
      <c r="C56" s="22">
        <v>39</v>
      </c>
      <c r="D56" s="22">
        <v>21</v>
      </c>
      <c r="E56" s="22">
        <v>49</v>
      </c>
      <c r="F56" s="22">
        <v>1</v>
      </c>
      <c r="G56" s="22">
        <v>33</v>
      </c>
      <c r="H56" s="23">
        <v>182</v>
      </c>
      <c r="I56" s="22">
        <v>6</v>
      </c>
      <c r="J56" s="22">
        <v>2</v>
      </c>
      <c r="K56" s="22">
        <v>3</v>
      </c>
      <c r="L56" s="22">
        <v>3</v>
      </c>
      <c r="M56" s="22">
        <v>1</v>
      </c>
      <c r="N56" s="22">
        <v>6</v>
      </c>
      <c r="O56" s="23">
        <v>21</v>
      </c>
      <c r="P56" s="72">
        <v>0</v>
      </c>
      <c r="Q56" s="22">
        <v>203</v>
      </c>
    </row>
    <row r="57" spans="1:17">
      <c r="A57" s="38" t="s">
        <v>81</v>
      </c>
      <c r="B57" s="22">
        <v>84</v>
      </c>
      <c r="C57" s="22">
        <v>101</v>
      </c>
      <c r="D57" s="22">
        <v>140</v>
      </c>
      <c r="E57" s="22">
        <v>137</v>
      </c>
      <c r="F57" s="22">
        <v>108</v>
      </c>
      <c r="G57" s="22">
        <v>113</v>
      </c>
      <c r="H57" s="23">
        <v>683</v>
      </c>
      <c r="I57" s="22">
        <v>82</v>
      </c>
      <c r="J57" s="22">
        <v>13</v>
      </c>
      <c r="K57" s="22">
        <v>183</v>
      </c>
      <c r="L57" s="22">
        <v>129</v>
      </c>
      <c r="M57" s="22">
        <v>46</v>
      </c>
      <c r="N57" s="22">
        <v>57</v>
      </c>
      <c r="O57" s="23">
        <v>510</v>
      </c>
      <c r="P57" s="72">
        <v>0</v>
      </c>
      <c r="Q57" s="22">
        <v>1193</v>
      </c>
    </row>
    <row r="58" spans="1:17">
      <c r="A58" s="44" t="s">
        <v>82</v>
      </c>
      <c r="B58" s="45">
        <v>266</v>
      </c>
      <c r="C58" s="45">
        <v>451</v>
      </c>
      <c r="D58" s="45">
        <v>412</v>
      </c>
      <c r="E58" s="45">
        <v>555</v>
      </c>
      <c r="F58" s="45">
        <v>134</v>
      </c>
      <c r="G58" s="45">
        <v>371</v>
      </c>
      <c r="H58" s="46">
        <v>2189</v>
      </c>
      <c r="I58" s="45">
        <v>324</v>
      </c>
      <c r="J58" s="45">
        <v>241</v>
      </c>
      <c r="K58" s="45">
        <v>371</v>
      </c>
      <c r="L58" s="45">
        <v>122</v>
      </c>
      <c r="M58" s="45">
        <v>21</v>
      </c>
      <c r="N58" s="45">
        <v>552</v>
      </c>
      <c r="O58" s="46">
        <v>1631</v>
      </c>
      <c r="P58" s="76">
        <v>1</v>
      </c>
      <c r="Q58" s="45">
        <v>3821</v>
      </c>
    </row>
    <row r="59" spans="1:17">
      <c r="A59" s="38" t="s">
        <v>83</v>
      </c>
      <c r="B59" s="22">
        <v>88</v>
      </c>
      <c r="C59" s="22">
        <v>4</v>
      </c>
      <c r="D59" s="22">
        <v>98</v>
      </c>
      <c r="E59" s="22">
        <v>2</v>
      </c>
      <c r="F59" s="22">
        <v>0</v>
      </c>
      <c r="G59" s="22">
        <v>40</v>
      </c>
      <c r="H59" s="23">
        <v>232</v>
      </c>
      <c r="I59" s="22">
        <v>23</v>
      </c>
      <c r="J59" s="22">
        <v>0</v>
      </c>
      <c r="K59" s="22">
        <v>9</v>
      </c>
      <c r="L59" s="22">
        <v>0</v>
      </c>
      <c r="M59" s="22">
        <v>0</v>
      </c>
      <c r="N59" s="22">
        <v>45</v>
      </c>
      <c r="O59" s="23">
        <v>77</v>
      </c>
      <c r="P59" s="72">
        <v>0</v>
      </c>
      <c r="Q59" s="22">
        <v>309</v>
      </c>
    </row>
    <row r="60" spans="1:17">
      <c r="A60" s="38" t="s">
        <v>84</v>
      </c>
      <c r="B60" s="22">
        <v>9</v>
      </c>
      <c r="C60" s="22">
        <v>9</v>
      </c>
      <c r="D60" s="22">
        <v>11</v>
      </c>
      <c r="E60" s="22">
        <v>17</v>
      </c>
      <c r="F60" s="22">
        <v>2</v>
      </c>
      <c r="G60" s="22">
        <v>10</v>
      </c>
      <c r="H60" s="23">
        <v>58</v>
      </c>
      <c r="I60" s="22">
        <v>0</v>
      </c>
      <c r="J60" s="22">
        <v>3</v>
      </c>
      <c r="K60" s="22">
        <v>0</v>
      </c>
      <c r="L60" s="22">
        <v>3</v>
      </c>
      <c r="M60" s="22">
        <v>3</v>
      </c>
      <c r="N60" s="22">
        <v>2</v>
      </c>
      <c r="O60" s="23">
        <v>11</v>
      </c>
      <c r="P60" s="72">
        <v>0</v>
      </c>
      <c r="Q60" s="22">
        <v>69</v>
      </c>
    </row>
    <row r="61" spans="1:17">
      <c r="A61" s="38" t="s">
        <v>85</v>
      </c>
      <c r="B61" s="22">
        <v>59</v>
      </c>
      <c r="C61" s="22">
        <v>112</v>
      </c>
      <c r="D61" s="22">
        <v>166</v>
      </c>
      <c r="E61" s="22">
        <v>170</v>
      </c>
      <c r="F61" s="22">
        <v>18</v>
      </c>
      <c r="G61" s="22">
        <v>80</v>
      </c>
      <c r="H61" s="23">
        <v>605</v>
      </c>
      <c r="I61" s="22">
        <v>52</v>
      </c>
      <c r="J61" s="22">
        <v>19</v>
      </c>
      <c r="K61" s="22">
        <v>97</v>
      </c>
      <c r="L61" s="22">
        <v>87</v>
      </c>
      <c r="M61" s="22">
        <v>36</v>
      </c>
      <c r="N61" s="22">
        <v>45</v>
      </c>
      <c r="O61" s="23">
        <v>336</v>
      </c>
      <c r="P61" s="72">
        <v>2</v>
      </c>
      <c r="Q61" s="22">
        <v>943</v>
      </c>
    </row>
    <row r="62" spans="1:17">
      <c r="A62" s="44" t="s">
        <v>86</v>
      </c>
      <c r="B62" s="45">
        <v>33</v>
      </c>
      <c r="C62" s="45">
        <v>99</v>
      </c>
      <c r="D62" s="45">
        <v>63</v>
      </c>
      <c r="E62" s="45">
        <v>103</v>
      </c>
      <c r="F62" s="45">
        <v>29</v>
      </c>
      <c r="G62" s="45">
        <v>48</v>
      </c>
      <c r="H62" s="46">
        <v>375</v>
      </c>
      <c r="I62" s="45">
        <v>31</v>
      </c>
      <c r="J62" s="45">
        <v>24</v>
      </c>
      <c r="K62" s="45">
        <v>51</v>
      </c>
      <c r="L62" s="45">
        <v>26</v>
      </c>
      <c r="M62" s="45">
        <v>14</v>
      </c>
      <c r="N62" s="45">
        <v>79</v>
      </c>
      <c r="O62" s="46">
        <v>225</v>
      </c>
      <c r="P62" s="76">
        <v>0</v>
      </c>
      <c r="Q62" s="45">
        <v>600</v>
      </c>
    </row>
    <row r="63" spans="1:17">
      <c r="A63" s="38" t="s">
        <v>87</v>
      </c>
      <c r="B63" s="22">
        <v>31</v>
      </c>
      <c r="C63" s="22">
        <v>72</v>
      </c>
      <c r="D63" s="22">
        <v>54</v>
      </c>
      <c r="E63" s="22">
        <v>111</v>
      </c>
      <c r="F63" s="22">
        <v>7</v>
      </c>
      <c r="G63" s="22">
        <v>44</v>
      </c>
      <c r="H63" s="23">
        <v>319</v>
      </c>
      <c r="I63" s="22">
        <v>17</v>
      </c>
      <c r="J63" s="22">
        <v>0</v>
      </c>
      <c r="K63" s="22">
        <v>29</v>
      </c>
      <c r="L63" s="22">
        <v>17</v>
      </c>
      <c r="M63" s="22">
        <v>4</v>
      </c>
      <c r="N63" s="22">
        <v>7</v>
      </c>
      <c r="O63" s="23">
        <v>74</v>
      </c>
      <c r="P63" s="72">
        <v>1</v>
      </c>
      <c r="Q63" s="22">
        <v>394</v>
      </c>
    </row>
    <row r="64" spans="1:17">
      <c r="A64" s="38" t="s">
        <v>88</v>
      </c>
      <c r="B64" s="22">
        <v>26</v>
      </c>
      <c r="C64" s="22">
        <v>138</v>
      </c>
      <c r="D64" s="22">
        <v>123</v>
      </c>
      <c r="E64" s="22">
        <v>134</v>
      </c>
      <c r="F64" s="22">
        <v>37</v>
      </c>
      <c r="G64" s="22">
        <v>115</v>
      </c>
      <c r="H64" s="23">
        <v>573</v>
      </c>
      <c r="I64" s="22">
        <v>29</v>
      </c>
      <c r="J64" s="22">
        <v>25</v>
      </c>
      <c r="K64" s="22">
        <v>80</v>
      </c>
      <c r="L64" s="22">
        <v>69</v>
      </c>
      <c r="M64" s="22">
        <v>20</v>
      </c>
      <c r="N64" s="22">
        <v>49</v>
      </c>
      <c r="O64" s="23">
        <v>272</v>
      </c>
      <c r="P64" s="72">
        <v>3</v>
      </c>
      <c r="Q64" s="22">
        <v>848</v>
      </c>
    </row>
    <row r="65" spans="1:17" ht="15" thickBot="1">
      <c r="A65" s="38" t="s">
        <v>89</v>
      </c>
      <c r="B65" s="22">
        <v>38</v>
      </c>
      <c r="C65" s="22">
        <v>41</v>
      </c>
      <c r="D65" s="22">
        <v>12</v>
      </c>
      <c r="E65" s="22">
        <v>26</v>
      </c>
      <c r="F65" s="22">
        <v>9</v>
      </c>
      <c r="G65" s="22">
        <v>5</v>
      </c>
      <c r="H65" s="23">
        <v>131</v>
      </c>
      <c r="I65" s="22">
        <v>17</v>
      </c>
      <c r="J65" s="22">
        <v>2</v>
      </c>
      <c r="K65" s="22">
        <v>5</v>
      </c>
      <c r="L65" s="22">
        <v>4</v>
      </c>
      <c r="M65" s="22">
        <v>1</v>
      </c>
      <c r="N65" s="22">
        <v>5</v>
      </c>
      <c r="O65" s="23">
        <v>34</v>
      </c>
      <c r="P65" s="72">
        <v>0</v>
      </c>
      <c r="Q65" s="22">
        <v>165</v>
      </c>
    </row>
    <row r="66" spans="1:17" ht="15" thickTop="1">
      <c r="A66" s="60" t="s">
        <v>90</v>
      </c>
      <c r="B66" s="47">
        <v>3144</v>
      </c>
      <c r="C66" s="47">
        <v>5042</v>
      </c>
      <c r="D66" s="47">
        <v>4678</v>
      </c>
      <c r="E66" s="47">
        <v>5793</v>
      </c>
      <c r="F66" s="47">
        <v>1837</v>
      </c>
      <c r="G66" s="47">
        <v>4366</v>
      </c>
      <c r="H66" s="48">
        <v>24860</v>
      </c>
      <c r="I66" s="47">
        <v>2500</v>
      </c>
      <c r="J66" s="47">
        <v>1591</v>
      </c>
      <c r="K66" s="47">
        <v>5067</v>
      </c>
      <c r="L66" s="47">
        <v>3684</v>
      </c>
      <c r="M66" s="47">
        <v>1323</v>
      </c>
      <c r="N66" s="47">
        <v>3528</v>
      </c>
      <c r="O66" s="48">
        <v>17693</v>
      </c>
      <c r="P66" s="77">
        <v>331</v>
      </c>
      <c r="Q66" s="47">
        <v>42884</v>
      </c>
    </row>
    <row r="67" spans="1:17">
      <c r="A67" s="44" t="s">
        <v>91</v>
      </c>
      <c r="B67" s="45">
        <v>44</v>
      </c>
      <c r="C67" s="45">
        <v>29</v>
      </c>
      <c r="D67" s="45">
        <v>54</v>
      </c>
      <c r="E67" s="45">
        <v>68</v>
      </c>
      <c r="F67" s="45">
        <v>30</v>
      </c>
      <c r="G67" s="45">
        <v>12</v>
      </c>
      <c r="H67" s="46">
        <v>237</v>
      </c>
      <c r="I67" s="45">
        <v>39</v>
      </c>
      <c r="J67" s="45">
        <v>13</v>
      </c>
      <c r="K67" s="45">
        <v>52</v>
      </c>
      <c r="L67" s="45">
        <v>60</v>
      </c>
      <c r="M67" s="45">
        <v>56</v>
      </c>
      <c r="N67" s="45">
        <v>38</v>
      </c>
      <c r="O67" s="46">
        <v>258</v>
      </c>
      <c r="P67" s="76">
        <v>0</v>
      </c>
      <c r="Q67" s="45">
        <v>495</v>
      </c>
    </row>
    <row r="68" spans="1:17">
      <c r="A68" s="61" t="s">
        <v>92</v>
      </c>
      <c r="B68" s="45">
        <v>3188</v>
      </c>
      <c r="C68" s="45">
        <v>5071</v>
      </c>
      <c r="D68" s="45">
        <v>4732</v>
      </c>
      <c r="E68" s="45">
        <v>5861</v>
      </c>
      <c r="F68" s="45">
        <v>1867</v>
      </c>
      <c r="G68" s="45">
        <v>4378</v>
      </c>
      <c r="H68" s="46">
        <v>25097</v>
      </c>
      <c r="I68" s="45">
        <v>2539</v>
      </c>
      <c r="J68" s="45">
        <v>1604</v>
      </c>
      <c r="K68" s="45">
        <v>5119</v>
      </c>
      <c r="L68" s="45">
        <v>3744</v>
      </c>
      <c r="M68" s="45">
        <v>1379</v>
      </c>
      <c r="N68" s="45">
        <v>3566</v>
      </c>
      <c r="O68" s="46">
        <v>17951</v>
      </c>
      <c r="P68" s="76">
        <v>331</v>
      </c>
      <c r="Q68" s="45">
        <v>43379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951C-7C41-44FD-84A7-9915DBE6E9E6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112</v>
      </c>
      <c r="C15" s="22">
        <v>131</v>
      </c>
      <c r="D15" s="22">
        <v>33</v>
      </c>
      <c r="E15" s="22">
        <v>215</v>
      </c>
      <c r="F15" s="22">
        <v>41</v>
      </c>
      <c r="G15" s="22">
        <v>243</v>
      </c>
      <c r="H15" s="23">
        <v>775</v>
      </c>
      <c r="I15" s="22">
        <v>51</v>
      </c>
      <c r="J15" s="22">
        <v>17</v>
      </c>
      <c r="K15" s="22">
        <v>82</v>
      </c>
      <c r="L15" s="22">
        <v>25</v>
      </c>
      <c r="M15" s="22">
        <v>39</v>
      </c>
      <c r="N15" s="22">
        <v>49</v>
      </c>
      <c r="O15" s="23">
        <v>263</v>
      </c>
      <c r="P15" s="72">
        <v>0</v>
      </c>
      <c r="Q15" s="22">
        <v>1038</v>
      </c>
    </row>
    <row r="16" spans="1:17">
      <c r="A16" s="38" t="s">
        <v>40</v>
      </c>
      <c r="B16" s="22">
        <v>21</v>
      </c>
      <c r="C16" s="22">
        <v>8</v>
      </c>
      <c r="D16" s="22">
        <v>2</v>
      </c>
      <c r="E16" s="22">
        <v>7</v>
      </c>
      <c r="F16" s="22">
        <v>3</v>
      </c>
      <c r="G16" s="22">
        <v>2</v>
      </c>
      <c r="H16" s="23">
        <v>43</v>
      </c>
      <c r="I16" s="22">
        <v>8</v>
      </c>
      <c r="J16" s="22">
        <v>3</v>
      </c>
      <c r="K16" s="22">
        <v>4</v>
      </c>
      <c r="L16" s="22">
        <v>21</v>
      </c>
      <c r="M16" s="22">
        <v>4</v>
      </c>
      <c r="N16" s="22">
        <v>1</v>
      </c>
      <c r="O16" s="23">
        <v>41</v>
      </c>
      <c r="P16" s="72">
        <v>5</v>
      </c>
      <c r="Q16" s="22">
        <v>89</v>
      </c>
    </row>
    <row r="17" spans="1:17">
      <c r="A17" s="38" t="s">
        <v>41</v>
      </c>
      <c r="B17" s="22">
        <v>175</v>
      </c>
      <c r="C17" s="22">
        <v>88</v>
      </c>
      <c r="D17" s="22">
        <v>80</v>
      </c>
      <c r="E17" s="22">
        <v>149</v>
      </c>
      <c r="F17" s="22">
        <v>20</v>
      </c>
      <c r="G17" s="22">
        <v>89</v>
      </c>
      <c r="H17" s="23">
        <v>601</v>
      </c>
      <c r="I17" s="22">
        <v>40</v>
      </c>
      <c r="J17" s="22">
        <v>44</v>
      </c>
      <c r="K17" s="22">
        <v>211</v>
      </c>
      <c r="L17" s="22">
        <v>121</v>
      </c>
      <c r="M17" s="22">
        <v>52</v>
      </c>
      <c r="N17" s="22">
        <v>50</v>
      </c>
      <c r="O17" s="23">
        <v>518</v>
      </c>
      <c r="P17" s="72">
        <v>13</v>
      </c>
      <c r="Q17" s="22">
        <v>1132</v>
      </c>
    </row>
    <row r="18" spans="1:17">
      <c r="A18" s="44" t="s">
        <v>42</v>
      </c>
      <c r="B18" s="45">
        <v>55</v>
      </c>
      <c r="C18" s="45">
        <v>97</v>
      </c>
      <c r="D18" s="45">
        <v>118</v>
      </c>
      <c r="E18" s="45">
        <v>129</v>
      </c>
      <c r="F18" s="45">
        <v>0</v>
      </c>
      <c r="G18" s="45">
        <v>87</v>
      </c>
      <c r="H18" s="46">
        <v>486</v>
      </c>
      <c r="I18" s="45">
        <v>39</v>
      </c>
      <c r="J18" s="45">
        <v>8</v>
      </c>
      <c r="K18" s="45">
        <v>53</v>
      </c>
      <c r="L18" s="45">
        <v>10</v>
      </c>
      <c r="M18" s="45">
        <v>0</v>
      </c>
      <c r="N18" s="45">
        <v>44</v>
      </c>
      <c r="O18" s="46">
        <v>154</v>
      </c>
      <c r="P18" s="76">
        <v>0</v>
      </c>
      <c r="Q18" s="45">
        <v>640</v>
      </c>
    </row>
    <row r="19" spans="1:17">
      <c r="A19" s="38" t="s">
        <v>43</v>
      </c>
      <c r="B19" s="22">
        <v>294</v>
      </c>
      <c r="C19" s="22">
        <v>362</v>
      </c>
      <c r="D19" s="22">
        <v>397</v>
      </c>
      <c r="E19" s="22">
        <v>363</v>
      </c>
      <c r="F19" s="22">
        <v>90</v>
      </c>
      <c r="G19" s="22">
        <v>208</v>
      </c>
      <c r="H19" s="23">
        <v>1714</v>
      </c>
      <c r="I19" s="22">
        <v>317</v>
      </c>
      <c r="J19" s="22">
        <v>341</v>
      </c>
      <c r="K19" s="22">
        <v>783</v>
      </c>
      <c r="L19" s="22">
        <v>591</v>
      </c>
      <c r="M19" s="22">
        <v>147</v>
      </c>
      <c r="N19" s="22">
        <v>179</v>
      </c>
      <c r="O19" s="23">
        <v>2358</v>
      </c>
      <c r="P19" s="72">
        <v>16</v>
      </c>
      <c r="Q19" s="22">
        <v>4088</v>
      </c>
    </row>
    <row r="20" spans="1:17">
      <c r="A20" s="38" t="s">
        <v>44</v>
      </c>
      <c r="B20" s="22">
        <v>108</v>
      </c>
      <c r="C20" s="22">
        <v>95</v>
      </c>
      <c r="D20" s="22">
        <v>90</v>
      </c>
      <c r="E20" s="22">
        <v>42</v>
      </c>
      <c r="F20" s="22">
        <v>41</v>
      </c>
      <c r="G20" s="22">
        <v>53</v>
      </c>
      <c r="H20" s="23">
        <v>429</v>
      </c>
      <c r="I20" s="22">
        <v>48</v>
      </c>
      <c r="J20" s="22">
        <v>39</v>
      </c>
      <c r="K20" s="22">
        <v>116</v>
      </c>
      <c r="L20" s="22">
        <v>54</v>
      </c>
      <c r="M20" s="22">
        <v>25</v>
      </c>
      <c r="N20" s="22">
        <v>32</v>
      </c>
      <c r="O20" s="23">
        <v>314</v>
      </c>
      <c r="P20" s="72">
        <v>0</v>
      </c>
      <c r="Q20" s="22">
        <v>743</v>
      </c>
    </row>
    <row r="21" spans="1:17">
      <c r="A21" s="38" t="s">
        <v>45</v>
      </c>
      <c r="B21" s="22">
        <v>3</v>
      </c>
      <c r="C21" s="22">
        <v>7</v>
      </c>
      <c r="D21" s="22">
        <v>4</v>
      </c>
      <c r="E21" s="22">
        <v>21</v>
      </c>
      <c r="F21" s="22">
        <v>3</v>
      </c>
      <c r="G21" s="22">
        <v>14</v>
      </c>
      <c r="H21" s="23">
        <v>52</v>
      </c>
      <c r="I21" s="22">
        <v>49</v>
      </c>
      <c r="J21" s="22">
        <v>18</v>
      </c>
      <c r="K21" s="22">
        <v>76</v>
      </c>
      <c r="L21" s="22">
        <v>75</v>
      </c>
      <c r="M21" s="22">
        <v>21</v>
      </c>
      <c r="N21" s="22">
        <v>34</v>
      </c>
      <c r="O21" s="23">
        <v>273</v>
      </c>
      <c r="P21" s="72">
        <v>0</v>
      </c>
      <c r="Q21" s="22">
        <v>325</v>
      </c>
    </row>
    <row r="22" spans="1:17">
      <c r="A22" s="44" t="s">
        <v>46</v>
      </c>
      <c r="B22" s="45">
        <v>0</v>
      </c>
      <c r="C22" s="45">
        <v>26</v>
      </c>
      <c r="D22" s="45">
        <v>10</v>
      </c>
      <c r="E22" s="45">
        <v>16</v>
      </c>
      <c r="F22" s="45">
        <v>1</v>
      </c>
      <c r="G22" s="45">
        <v>27</v>
      </c>
      <c r="H22" s="46">
        <v>80</v>
      </c>
      <c r="I22" s="45">
        <v>5</v>
      </c>
      <c r="J22" s="45">
        <v>0</v>
      </c>
      <c r="K22" s="45">
        <v>24</v>
      </c>
      <c r="L22" s="45">
        <v>9</v>
      </c>
      <c r="M22" s="45">
        <v>2</v>
      </c>
      <c r="N22" s="45">
        <v>4</v>
      </c>
      <c r="O22" s="46">
        <v>44</v>
      </c>
      <c r="P22" s="76">
        <v>0</v>
      </c>
      <c r="Q22" s="45">
        <v>124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2</v>
      </c>
      <c r="J23" s="22">
        <v>1</v>
      </c>
      <c r="K23" s="22">
        <v>6</v>
      </c>
      <c r="L23" s="22">
        <v>2</v>
      </c>
      <c r="M23" s="22">
        <v>0</v>
      </c>
      <c r="N23" s="22">
        <v>36</v>
      </c>
      <c r="O23" s="23">
        <v>47</v>
      </c>
      <c r="P23" s="72">
        <v>0</v>
      </c>
      <c r="Q23" s="22">
        <v>47</v>
      </c>
    </row>
    <row r="24" spans="1:17">
      <c r="A24" s="38" t="s">
        <v>48</v>
      </c>
      <c r="B24" s="22">
        <v>237</v>
      </c>
      <c r="C24" s="22">
        <v>436</v>
      </c>
      <c r="D24" s="22">
        <v>194</v>
      </c>
      <c r="E24" s="22">
        <v>22</v>
      </c>
      <c r="F24" s="22">
        <v>4</v>
      </c>
      <c r="G24" s="22">
        <v>528</v>
      </c>
      <c r="H24" s="23">
        <v>1421</v>
      </c>
      <c r="I24" s="22">
        <v>201</v>
      </c>
      <c r="J24" s="22">
        <v>67</v>
      </c>
      <c r="K24" s="22">
        <v>749</v>
      </c>
      <c r="L24" s="22">
        <v>283</v>
      </c>
      <c r="M24" s="22">
        <v>23</v>
      </c>
      <c r="N24" s="22">
        <v>371</v>
      </c>
      <c r="O24" s="23">
        <v>1694</v>
      </c>
      <c r="P24" s="72">
        <v>21</v>
      </c>
      <c r="Q24" s="22">
        <v>3136</v>
      </c>
    </row>
    <row r="25" spans="1:17">
      <c r="A25" s="38" t="s">
        <v>49</v>
      </c>
      <c r="B25" s="22">
        <v>131</v>
      </c>
      <c r="C25" s="22">
        <v>163</v>
      </c>
      <c r="D25" s="22">
        <v>213</v>
      </c>
      <c r="E25" s="22">
        <v>192</v>
      </c>
      <c r="F25" s="22">
        <v>51</v>
      </c>
      <c r="G25" s="22">
        <v>172</v>
      </c>
      <c r="H25" s="23">
        <v>922</v>
      </c>
      <c r="I25" s="22">
        <v>100</v>
      </c>
      <c r="J25" s="22">
        <v>11</v>
      </c>
      <c r="K25" s="22">
        <v>162</v>
      </c>
      <c r="L25" s="22">
        <v>157</v>
      </c>
      <c r="M25" s="22">
        <v>51</v>
      </c>
      <c r="N25" s="22">
        <v>90</v>
      </c>
      <c r="O25" s="23">
        <v>571</v>
      </c>
      <c r="P25" s="72">
        <v>31</v>
      </c>
      <c r="Q25" s="22">
        <v>1524</v>
      </c>
    </row>
    <row r="26" spans="1:17">
      <c r="A26" s="44" t="s">
        <v>50</v>
      </c>
      <c r="B26" s="45">
        <v>1</v>
      </c>
      <c r="C26" s="45">
        <v>16</v>
      </c>
      <c r="D26" s="45">
        <v>20</v>
      </c>
      <c r="E26" s="45">
        <v>3</v>
      </c>
      <c r="F26" s="45">
        <v>1</v>
      </c>
      <c r="G26" s="45">
        <v>1</v>
      </c>
      <c r="H26" s="46">
        <v>42</v>
      </c>
      <c r="I26" s="45">
        <v>9</v>
      </c>
      <c r="J26" s="45">
        <v>5</v>
      </c>
      <c r="K26" s="45">
        <v>25</v>
      </c>
      <c r="L26" s="45">
        <v>8</v>
      </c>
      <c r="M26" s="45">
        <v>20</v>
      </c>
      <c r="N26" s="45">
        <v>10</v>
      </c>
      <c r="O26" s="46">
        <v>77</v>
      </c>
      <c r="P26" s="76">
        <v>0</v>
      </c>
      <c r="Q26" s="45">
        <v>119</v>
      </c>
    </row>
    <row r="27" spans="1:17">
      <c r="A27" s="38" t="s">
        <v>51</v>
      </c>
      <c r="B27" s="22">
        <v>26</v>
      </c>
      <c r="C27" s="22">
        <v>64</v>
      </c>
      <c r="D27" s="22">
        <v>27</v>
      </c>
      <c r="E27" s="22">
        <v>45</v>
      </c>
      <c r="F27" s="22">
        <v>7</v>
      </c>
      <c r="G27" s="22">
        <v>38</v>
      </c>
      <c r="H27" s="23">
        <v>207</v>
      </c>
      <c r="I27" s="22">
        <v>12</v>
      </c>
      <c r="J27" s="22">
        <v>3</v>
      </c>
      <c r="K27" s="22">
        <v>17</v>
      </c>
      <c r="L27" s="22">
        <v>9</v>
      </c>
      <c r="M27" s="22">
        <v>6</v>
      </c>
      <c r="N27" s="22">
        <v>2</v>
      </c>
      <c r="O27" s="23">
        <v>49</v>
      </c>
      <c r="P27" s="72">
        <v>8</v>
      </c>
      <c r="Q27" s="22">
        <v>264</v>
      </c>
    </row>
    <row r="28" spans="1:17">
      <c r="A28" s="38" t="s">
        <v>52</v>
      </c>
      <c r="B28" s="22">
        <v>75</v>
      </c>
      <c r="C28" s="22">
        <v>76</v>
      </c>
      <c r="D28" s="22">
        <v>108</v>
      </c>
      <c r="E28" s="22">
        <v>146</v>
      </c>
      <c r="F28" s="22">
        <v>13</v>
      </c>
      <c r="G28" s="22">
        <v>151</v>
      </c>
      <c r="H28" s="23">
        <v>569</v>
      </c>
      <c r="I28" s="22">
        <v>112</v>
      </c>
      <c r="J28" s="22">
        <v>17</v>
      </c>
      <c r="K28" s="22">
        <v>256</v>
      </c>
      <c r="L28" s="22">
        <v>147</v>
      </c>
      <c r="M28" s="22">
        <v>71</v>
      </c>
      <c r="N28" s="22">
        <v>248</v>
      </c>
      <c r="O28" s="23">
        <v>851</v>
      </c>
      <c r="P28" s="72">
        <v>0</v>
      </c>
      <c r="Q28" s="22">
        <v>1420</v>
      </c>
    </row>
    <row r="29" spans="1:17">
      <c r="A29" s="38" t="s">
        <v>53</v>
      </c>
      <c r="B29" s="22">
        <v>78</v>
      </c>
      <c r="C29" s="22">
        <v>0</v>
      </c>
      <c r="D29" s="22">
        <v>138</v>
      </c>
      <c r="E29" s="22">
        <v>187</v>
      </c>
      <c r="F29" s="22">
        <v>0</v>
      </c>
      <c r="G29" s="22">
        <v>234</v>
      </c>
      <c r="H29" s="23">
        <v>637</v>
      </c>
      <c r="I29" s="22">
        <v>0</v>
      </c>
      <c r="J29" s="22">
        <v>0</v>
      </c>
      <c r="K29" s="22">
        <v>29</v>
      </c>
      <c r="L29" s="22">
        <v>0</v>
      </c>
      <c r="M29" s="22">
        <v>0</v>
      </c>
      <c r="N29" s="22">
        <v>122</v>
      </c>
      <c r="O29" s="23">
        <v>151</v>
      </c>
      <c r="P29" s="72">
        <v>4</v>
      </c>
      <c r="Q29" s="22">
        <v>792</v>
      </c>
    </row>
    <row r="30" spans="1:17">
      <c r="A30" s="44" t="s">
        <v>54</v>
      </c>
      <c r="B30" s="45">
        <v>25</v>
      </c>
      <c r="C30" s="45">
        <v>89</v>
      </c>
      <c r="D30" s="45">
        <v>54</v>
      </c>
      <c r="E30" s="45">
        <v>89</v>
      </c>
      <c r="F30" s="45">
        <v>17</v>
      </c>
      <c r="G30" s="45">
        <v>37</v>
      </c>
      <c r="H30" s="46">
        <v>311</v>
      </c>
      <c r="I30" s="45">
        <v>12</v>
      </c>
      <c r="J30" s="45">
        <v>0</v>
      </c>
      <c r="K30" s="45">
        <v>29</v>
      </c>
      <c r="L30" s="45">
        <v>18</v>
      </c>
      <c r="M30" s="45">
        <v>7</v>
      </c>
      <c r="N30" s="45">
        <v>28</v>
      </c>
      <c r="O30" s="46">
        <v>94</v>
      </c>
      <c r="P30" s="76">
        <v>0</v>
      </c>
      <c r="Q30" s="45">
        <v>405</v>
      </c>
    </row>
    <row r="31" spans="1:17">
      <c r="A31" s="38" t="s">
        <v>55</v>
      </c>
      <c r="B31" s="22">
        <v>23</v>
      </c>
      <c r="C31" s="22">
        <v>129</v>
      </c>
      <c r="D31" s="22">
        <v>69</v>
      </c>
      <c r="E31" s="22">
        <v>103</v>
      </c>
      <c r="F31" s="22">
        <v>8</v>
      </c>
      <c r="G31" s="22">
        <v>55</v>
      </c>
      <c r="H31" s="23">
        <v>387</v>
      </c>
      <c r="I31" s="22">
        <v>27</v>
      </c>
      <c r="J31" s="22">
        <v>13</v>
      </c>
      <c r="K31" s="22">
        <v>22</v>
      </c>
      <c r="L31" s="22">
        <v>32</v>
      </c>
      <c r="M31" s="22">
        <v>4</v>
      </c>
      <c r="N31" s="22">
        <v>22</v>
      </c>
      <c r="O31" s="23">
        <v>120</v>
      </c>
      <c r="P31" s="72">
        <v>0</v>
      </c>
      <c r="Q31" s="22">
        <v>507</v>
      </c>
    </row>
    <row r="32" spans="1:17">
      <c r="A32" s="38" t="s">
        <v>56</v>
      </c>
      <c r="B32" s="22">
        <v>59</v>
      </c>
      <c r="C32" s="22">
        <v>125</v>
      </c>
      <c r="D32" s="22">
        <v>77</v>
      </c>
      <c r="E32" s="22">
        <v>212</v>
      </c>
      <c r="F32" s="22">
        <v>103</v>
      </c>
      <c r="G32" s="22">
        <v>120</v>
      </c>
      <c r="H32" s="23">
        <v>696</v>
      </c>
      <c r="I32" s="22">
        <v>34</v>
      </c>
      <c r="J32" s="22">
        <v>10</v>
      </c>
      <c r="K32" s="22">
        <v>64</v>
      </c>
      <c r="L32" s="22">
        <v>49</v>
      </c>
      <c r="M32" s="22">
        <v>9</v>
      </c>
      <c r="N32" s="22">
        <v>53</v>
      </c>
      <c r="O32" s="23">
        <v>219</v>
      </c>
      <c r="P32" s="72">
        <v>0</v>
      </c>
      <c r="Q32" s="22">
        <v>915</v>
      </c>
    </row>
    <row r="33" spans="1:17">
      <c r="A33" s="38" t="s">
        <v>57</v>
      </c>
      <c r="B33" s="22">
        <v>93</v>
      </c>
      <c r="C33" s="22">
        <v>117</v>
      </c>
      <c r="D33" s="22">
        <v>59</v>
      </c>
      <c r="E33" s="22">
        <v>197</v>
      </c>
      <c r="F33" s="22">
        <v>66</v>
      </c>
      <c r="G33" s="22">
        <v>81</v>
      </c>
      <c r="H33" s="23">
        <v>613</v>
      </c>
      <c r="I33" s="22">
        <v>35</v>
      </c>
      <c r="J33" s="22">
        <v>2</v>
      </c>
      <c r="K33" s="22">
        <v>124</v>
      </c>
      <c r="L33" s="22">
        <v>74</v>
      </c>
      <c r="M33" s="22">
        <v>27</v>
      </c>
      <c r="N33" s="22">
        <v>32</v>
      </c>
      <c r="O33" s="23">
        <v>294</v>
      </c>
      <c r="P33" s="72">
        <v>0</v>
      </c>
      <c r="Q33" s="22">
        <v>907</v>
      </c>
    </row>
    <row r="34" spans="1:17">
      <c r="A34" s="44" t="s">
        <v>58</v>
      </c>
      <c r="B34" s="45">
        <v>14</v>
      </c>
      <c r="C34" s="45">
        <v>35</v>
      </c>
      <c r="D34" s="45">
        <v>29</v>
      </c>
      <c r="E34" s="45">
        <v>39</v>
      </c>
      <c r="F34" s="45">
        <v>20</v>
      </c>
      <c r="G34" s="45">
        <v>55</v>
      </c>
      <c r="H34" s="46">
        <v>192</v>
      </c>
      <c r="I34" s="45">
        <v>3</v>
      </c>
      <c r="J34" s="45">
        <v>3</v>
      </c>
      <c r="K34" s="45">
        <v>0</v>
      </c>
      <c r="L34" s="45">
        <v>4</v>
      </c>
      <c r="M34" s="45">
        <v>5</v>
      </c>
      <c r="N34" s="45">
        <v>2</v>
      </c>
      <c r="O34" s="46">
        <v>17</v>
      </c>
      <c r="P34" s="76">
        <v>7</v>
      </c>
      <c r="Q34" s="45">
        <v>216</v>
      </c>
    </row>
    <row r="35" spans="1:17">
      <c r="A35" s="38" t="s">
        <v>59</v>
      </c>
      <c r="B35" s="22">
        <v>24</v>
      </c>
      <c r="C35" s="22">
        <v>74</v>
      </c>
      <c r="D35" s="22">
        <v>55</v>
      </c>
      <c r="E35" s="22">
        <v>55</v>
      </c>
      <c r="F35" s="22">
        <v>25</v>
      </c>
      <c r="G35" s="22">
        <v>32</v>
      </c>
      <c r="H35" s="23">
        <v>265</v>
      </c>
      <c r="I35" s="22">
        <v>63</v>
      </c>
      <c r="J35" s="22">
        <v>47</v>
      </c>
      <c r="K35" s="22">
        <v>112</v>
      </c>
      <c r="L35" s="22">
        <v>72</v>
      </c>
      <c r="M35" s="22">
        <v>43</v>
      </c>
      <c r="N35" s="22">
        <v>55</v>
      </c>
      <c r="O35" s="23">
        <v>392</v>
      </c>
      <c r="P35" s="72">
        <v>4</v>
      </c>
      <c r="Q35" s="22">
        <v>661</v>
      </c>
    </row>
    <row r="36" spans="1:17">
      <c r="A36" s="38" t="s">
        <v>60</v>
      </c>
      <c r="B36" s="22">
        <v>5</v>
      </c>
      <c r="C36" s="22">
        <v>19</v>
      </c>
      <c r="D36" s="22">
        <v>15</v>
      </c>
      <c r="E36" s="22">
        <v>24</v>
      </c>
      <c r="F36" s="22">
        <v>11</v>
      </c>
      <c r="G36" s="22">
        <v>17</v>
      </c>
      <c r="H36" s="23">
        <v>91</v>
      </c>
      <c r="I36" s="22">
        <v>52</v>
      </c>
      <c r="J36" s="22">
        <v>25</v>
      </c>
      <c r="K36" s="22">
        <v>112</v>
      </c>
      <c r="L36" s="22">
        <v>96</v>
      </c>
      <c r="M36" s="22">
        <v>54</v>
      </c>
      <c r="N36" s="22">
        <v>28</v>
      </c>
      <c r="O36" s="23">
        <v>367</v>
      </c>
      <c r="P36" s="72">
        <v>1</v>
      </c>
      <c r="Q36" s="22">
        <v>459</v>
      </c>
    </row>
    <row r="37" spans="1:17">
      <c r="A37" s="38" t="s">
        <v>61</v>
      </c>
      <c r="B37" s="22">
        <v>48</v>
      </c>
      <c r="C37" s="22">
        <v>129</v>
      </c>
      <c r="D37" s="22">
        <v>113</v>
      </c>
      <c r="E37" s="22">
        <v>243</v>
      </c>
      <c r="F37" s="22">
        <v>45</v>
      </c>
      <c r="G37" s="22">
        <v>137</v>
      </c>
      <c r="H37" s="23">
        <v>715</v>
      </c>
      <c r="I37" s="22">
        <v>72</v>
      </c>
      <c r="J37" s="22">
        <v>31</v>
      </c>
      <c r="K37" s="22">
        <v>172</v>
      </c>
      <c r="L37" s="22">
        <v>127</v>
      </c>
      <c r="M37" s="22">
        <v>55</v>
      </c>
      <c r="N37" s="22">
        <v>79</v>
      </c>
      <c r="O37" s="23">
        <v>536</v>
      </c>
      <c r="P37" s="72">
        <v>26</v>
      </c>
      <c r="Q37" s="22">
        <v>1277</v>
      </c>
    </row>
    <row r="38" spans="1:17">
      <c r="A38" s="44" t="s">
        <v>62</v>
      </c>
      <c r="B38" s="45">
        <v>33</v>
      </c>
      <c r="C38" s="45">
        <v>90</v>
      </c>
      <c r="D38" s="45">
        <v>124</v>
      </c>
      <c r="E38" s="45">
        <v>121</v>
      </c>
      <c r="F38" s="45">
        <v>55</v>
      </c>
      <c r="G38" s="45">
        <v>55</v>
      </c>
      <c r="H38" s="46">
        <v>478</v>
      </c>
      <c r="I38" s="45">
        <v>40</v>
      </c>
      <c r="J38" s="45">
        <v>16</v>
      </c>
      <c r="K38" s="45">
        <v>29</v>
      </c>
      <c r="L38" s="45">
        <v>58</v>
      </c>
      <c r="M38" s="45">
        <v>10</v>
      </c>
      <c r="N38" s="45">
        <v>26</v>
      </c>
      <c r="O38" s="46">
        <v>179</v>
      </c>
      <c r="P38" s="76">
        <v>0</v>
      </c>
      <c r="Q38" s="45">
        <v>657</v>
      </c>
    </row>
    <row r="39" spans="1:17">
      <c r="A39" s="38" t="s">
        <v>63</v>
      </c>
      <c r="B39" s="22">
        <v>101</v>
      </c>
      <c r="C39" s="22">
        <v>1</v>
      </c>
      <c r="D39" s="22">
        <v>1</v>
      </c>
      <c r="E39" s="22">
        <v>141</v>
      </c>
      <c r="F39" s="22">
        <v>329</v>
      </c>
      <c r="G39" s="22">
        <v>303</v>
      </c>
      <c r="H39" s="23">
        <v>876</v>
      </c>
      <c r="I39" s="22">
        <v>1</v>
      </c>
      <c r="J39" s="22">
        <v>0</v>
      </c>
      <c r="K39" s="22">
        <v>2</v>
      </c>
      <c r="L39" s="22">
        <v>0</v>
      </c>
      <c r="M39" s="22">
        <v>0</v>
      </c>
      <c r="N39" s="22">
        <v>0</v>
      </c>
      <c r="O39" s="23">
        <v>3</v>
      </c>
      <c r="P39" s="72">
        <v>6</v>
      </c>
      <c r="Q39" s="22">
        <v>885</v>
      </c>
    </row>
    <row r="40" spans="1:17">
      <c r="A40" s="38" t="s">
        <v>64</v>
      </c>
      <c r="B40" s="22">
        <v>91</v>
      </c>
      <c r="C40" s="22">
        <v>222</v>
      </c>
      <c r="D40" s="22">
        <v>107</v>
      </c>
      <c r="E40" s="22">
        <v>264</v>
      </c>
      <c r="F40" s="22">
        <v>11</v>
      </c>
      <c r="G40" s="22">
        <v>147</v>
      </c>
      <c r="H40" s="23">
        <v>842</v>
      </c>
      <c r="I40" s="22">
        <v>100</v>
      </c>
      <c r="J40" s="22">
        <v>55</v>
      </c>
      <c r="K40" s="22">
        <v>46</v>
      </c>
      <c r="L40" s="22">
        <v>5</v>
      </c>
      <c r="M40" s="22">
        <v>3</v>
      </c>
      <c r="N40" s="22">
        <v>150</v>
      </c>
      <c r="O40" s="23">
        <v>359</v>
      </c>
      <c r="P40" s="72">
        <v>7</v>
      </c>
      <c r="Q40" s="22">
        <v>1208</v>
      </c>
    </row>
    <row r="41" spans="1:17">
      <c r="A41" s="38" t="s">
        <v>65</v>
      </c>
      <c r="B41" s="22">
        <v>59</v>
      </c>
      <c r="C41" s="22">
        <v>70</v>
      </c>
      <c r="D41" s="22">
        <v>37</v>
      </c>
      <c r="E41" s="22">
        <v>32</v>
      </c>
      <c r="F41" s="22">
        <v>11</v>
      </c>
      <c r="G41" s="22">
        <v>41</v>
      </c>
      <c r="H41" s="23">
        <v>250</v>
      </c>
      <c r="I41" s="22">
        <v>0</v>
      </c>
      <c r="J41" s="22">
        <v>5</v>
      </c>
      <c r="K41" s="22">
        <v>3</v>
      </c>
      <c r="L41" s="22">
        <v>5</v>
      </c>
      <c r="M41" s="22">
        <v>2</v>
      </c>
      <c r="N41" s="22">
        <v>4</v>
      </c>
      <c r="O41" s="23">
        <v>19</v>
      </c>
      <c r="P41" s="72">
        <v>0</v>
      </c>
      <c r="Q41" s="22">
        <v>269</v>
      </c>
    </row>
    <row r="42" spans="1:17">
      <c r="A42" s="44" t="s">
        <v>66</v>
      </c>
      <c r="B42" s="45">
        <v>56</v>
      </c>
      <c r="C42" s="45">
        <v>49</v>
      </c>
      <c r="D42" s="45">
        <v>51</v>
      </c>
      <c r="E42" s="45">
        <v>31</v>
      </c>
      <c r="F42" s="45">
        <v>12</v>
      </c>
      <c r="G42" s="45">
        <v>50</v>
      </c>
      <c r="H42" s="46">
        <v>249</v>
      </c>
      <c r="I42" s="45">
        <v>2</v>
      </c>
      <c r="J42" s="45">
        <v>6</v>
      </c>
      <c r="K42" s="45">
        <v>19</v>
      </c>
      <c r="L42" s="45">
        <v>3</v>
      </c>
      <c r="M42" s="45">
        <v>3</v>
      </c>
      <c r="N42" s="45">
        <v>25</v>
      </c>
      <c r="O42" s="46">
        <v>58</v>
      </c>
      <c r="P42" s="76">
        <v>0</v>
      </c>
      <c r="Q42" s="45">
        <v>307</v>
      </c>
    </row>
    <row r="43" spans="1:17">
      <c r="A43" s="38" t="s">
        <v>67</v>
      </c>
      <c r="B43" s="22">
        <v>43</v>
      </c>
      <c r="C43" s="22">
        <v>70</v>
      </c>
      <c r="D43" s="22">
        <v>10</v>
      </c>
      <c r="E43" s="22">
        <v>33</v>
      </c>
      <c r="F43" s="22">
        <v>5</v>
      </c>
      <c r="G43" s="22">
        <v>12</v>
      </c>
      <c r="H43" s="23">
        <v>173</v>
      </c>
      <c r="I43" s="22">
        <v>22</v>
      </c>
      <c r="J43" s="22">
        <v>17</v>
      </c>
      <c r="K43" s="22">
        <v>40</v>
      </c>
      <c r="L43" s="22">
        <v>91</v>
      </c>
      <c r="M43" s="22">
        <v>21</v>
      </c>
      <c r="N43" s="22">
        <v>17</v>
      </c>
      <c r="O43" s="23">
        <v>208</v>
      </c>
      <c r="P43" s="72">
        <v>0</v>
      </c>
      <c r="Q43" s="22">
        <v>381</v>
      </c>
    </row>
    <row r="44" spans="1:17">
      <c r="A44" s="38" t="s">
        <v>68</v>
      </c>
      <c r="B44" s="22">
        <v>10</v>
      </c>
      <c r="C44" s="22">
        <v>32</v>
      </c>
      <c r="D44" s="22">
        <v>11</v>
      </c>
      <c r="E44" s="22">
        <v>14</v>
      </c>
      <c r="F44" s="22">
        <v>11</v>
      </c>
      <c r="G44" s="22">
        <v>15</v>
      </c>
      <c r="H44" s="23">
        <v>93</v>
      </c>
      <c r="I44" s="22">
        <v>5</v>
      </c>
      <c r="J44" s="22">
        <v>2</v>
      </c>
      <c r="K44" s="22">
        <v>7</v>
      </c>
      <c r="L44" s="22">
        <v>11</v>
      </c>
      <c r="M44" s="22">
        <v>2</v>
      </c>
      <c r="N44" s="22">
        <v>7</v>
      </c>
      <c r="O44" s="23">
        <v>34</v>
      </c>
      <c r="P44" s="72">
        <v>0</v>
      </c>
      <c r="Q44" s="22">
        <v>127</v>
      </c>
    </row>
    <row r="45" spans="1:17">
      <c r="A45" s="38" t="s">
        <v>69</v>
      </c>
      <c r="B45" s="22">
        <v>27</v>
      </c>
      <c r="C45" s="22">
        <v>39</v>
      </c>
      <c r="D45" s="22">
        <v>30</v>
      </c>
      <c r="E45" s="22">
        <v>38</v>
      </c>
      <c r="F45" s="22">
        <v>25</v>
      </c>
      <c r="G45" s="22">
        <v>26</v>
      </c>
      <c r="H45" s="23">
        <v>185</v>
      </c>
      <c r="I45" s="22">
        <v>68</v>
      </c>
      <c r="J45" s="22">
        <v>65</v>
      </c>
      <c r="K45" s="22">
        <v>170</v>
      </c>
      <c r="L45" s="22">
        <v>82</v>
      </c>
      <c r="M45" s="22">
        <v>39</v>
      </c>
      <c r="N45" s="22">
        <v>161</v>
      </c>
      <c r="O45" s="23">
        <v>585</v>
      </c>
      <c r="P45" s="72">
        <v>1</v>
      </c>
      <c r="Q45" s="22">
        <v>771</v>
      </c>
    </row>
    <row r="46" spans="1:17">
      <c r="A46" s="44" t="s">
        <v>70</v>
      </c>
      <c r="B46" s="45">
        <v>118</v>
      </c>
      <c r="C46" s="45">
        <v>41</v>
      </c>
      <c r="D46" s="45">
        <v>36</v>
      </c>
      <c r="E46" s="45">
        <v>40</v>
      </c>
      <c r="F46" s="45">
        <v>23</v>
      </c>
      <c r="G46" s="45">
        <v>39</v>
      </c>
      <c r="H46" s="46">
        <v>297</v>
      </c>
      <c r="I46" s="45">
        <v>31</v>
      </c>
      <c r="J46" s="45">
        <v>13</v>
      </c>
      <c r="K46" s="45">
        <v>17</v>
      </c>
      <c r="L46" s="45">
        <v>24</v>
      </c>
      <c r="M46" s="45">
        <v>26</v>
      </c>
      <c r="N46" s="45">
        <v>26</v>
      </c>
      <c r="O46" s="46">
        <v>137</v>
      </c>
      <c r="P46" s="76">
        <v>15</v>
      </c>
      <c r="Q46" s="45">
        <v>449</v>
      </c>
    </row>
    <row r="47" spans="1:17">
      <c r="A47" s="38" t="s">
        <v>71</v>
      </c>
      <c r="B47" s="22">
        <v>62</v>
      </c>
      <c r="C47" s="22">
        <v>117</v>
      </c>
      <c r="D47" s="22">
        <v>128</v>
      </c>
      <c r="E47" s="22">
        <v>100</v>
      </c>
      <c r="F47" s="22">
        <v>96</v>
      </c>
      <c r="G47" s="22">
        <v>173</v>
      </c>
      <c r="H47" s="23">
        <v>676</v>
      </c>
      <c r="I47" s="22">
        <v>56</v>
      </c>
      <c r="J47" s="22">
        <v>131</v>
      </c>
      <c r="K47" s="22">
        <v>260</v>
      </c>
      <c r="L47" s="22">
        <v>177</v>
      </c>
      <c r="M47" s="22">
        <v>78</v>
      </c>
      <c r="N47" s="22">
        <v>144</v>
      </c>
      <c r="O47" s="23">
        <v>846</v>
      </c>
      <c r="P47" s="72">
        <v>8</v>
      </c>
      <c r="Q47" s="22">
        <v>1530</v>
      </c>
    </row>
    <row r="48" spans="1:17">
      <c r="A48" s="38" t="s">
        <v>72</v>
      </c>
      <c r="B48" s="22">
        <v>75</v>
      </c>
      <c r="C48" s="22">
        <v>150</v>
      </c>
      <c r="D48" s="22">
        <v>121</v>
      </c>
      <c r="E48" s="22">
        <v>291</v>
      </c>
      <c r="F48" s="22">
        <v>175</v>
      </c>
      <c r="G48" s="22">
        <v>338</v>
      </c>
      <c r="H48" s="23">
        <v>1150</v>
      </c>
      <c r="I48" s="22">
        <v>62</v>
      </c>
      <c r="J48" s="22">
        <v>22</v>
      </c>
      <c r="K48" s="22">
        <v>82</v>
      </c>
      <c r="L48" s="22">
        <v>46</v>
      </c>
      <c r="M48" s="22">
        <v>15</v>
      </c>
      <c r="N48" s="22">
        <v>198</v>
      </c>
      <c r="O48" s="23">
        <v>425</v>
      </c>
      <c r="P48" s="72">
        <v>1</v>
      </c>
      <c r="Q48" s="22">
        <v>1576</v>
      </c>
    </row>
    <row r="49" spans="1:17">
      <c r="A49" s="38" t="s">
        <v>73</v>
      </c>
      <c r="B49" s="22">
        <v>12</v>
      </c>
      <c r="C49" s="22">
        <v>27</v>
      </c>
      <c r="D49" s="22">
        <v>8</v>
      </c>
      <c r="E49" s="22">
        <v>23</v>
      </c>
      <c r="F49" s="22">
        <v>0</v>
      </c>
      <c r="G49" s="22">
        <v>16</v>
      </c>
      <c r="H49" s="23">
        <v>86</v>
      </c>
      <c r="I49" s="22">
        <v>0</v>
      </c>
      <c r="J49" s="22">
        <v>7</v>
      </c>
      <c r="K49" s="22">
        <v>0</v>
      </c>
      <c r="L49" s="22">
        <v>2</v>
      </c>
      <c r="M49" s="22">
        <v>1</v>
      </c>
      <c r="N49" s="22">
        <v>1</v>
      </c>
      <c r="O49" s="23">
        <v>11</v>
      </c>
      <c r="P49" s="72">
        <v>0</v>
      </c>
      <c r="Q49" s="22">
        <v>97</v>
      </c>
    </row>
    <row r="50" spans="1:17">
      <c r="A50" s="44" t="s">
        <v>74</v>
      </c>
      <c r="B50" s="45">
        <v>53</v>
      </c>
      <c r="C50" s="45">
        <v>124</v>
      </c>
      <c r="D50" s="45">
        <v>147</v>
      </c>
      <c r="E50" s="45">
        <v>286</v>
      </c>
      <c r="F50" s="45">
        <v>113</v>
      </c>
      <c r="G50" s="45">
        <v>194</v>
      </c>
      <c r="H50" s="46">
        <v>917</v>
      </c>
      <c r="I50" s="45">
        <v>81</v>
      </c>
      <c r="J50" s="45">
        <v>63</v>
      </c>
      <c r="K50" s="45">
        <v>78</v>
      </c>
      <c r="L50" s="45">
        <v>96</v>
      </c>
      <c r="M50" s="45">
        <v>81</v>
      </c>
      <c r="N50" s="45">
        <v>85</v>
      </c>
      <c r="O50" s="46">
        <v>484</v>
      </c>
      <c r="P50" s="76">
        <v>17</v>
      </c>
      <c r="Q50" s="45">
        <v>1418</v>
      </c>
    </row>
    <row r="51" spans="1:17">
      <c r="A51" s="38" t="s">
        <v>75</v>
      </c>
      <c r="B51" s="22">
        <v>74</v>
      </c>
      <c r="C51" s="22">
        <v>99</v>
      </c>
      <c r="D51" s="22">
        <v>96</v>
      </c>
      <c r="E51" s="22">
        <v>152</v>
      </c>
      <c r="F51" s="22">
        <v>6</v>
      </c>
      <c r="G51" s="22">
        <v>117</v>
      </c>
      <c r="H51" s="23">
        <v>544</v>
      </c>
      <c r="I51" s="22">
        <v>44</v>
      </c>
      <c r="J51" s="22">
        <v>17</v>
      </c>
      <c r="K51" s="22">
        <v>59</v>
      </c>
      <c r="L51" s="22">
        <v>47</v>
      </c>
      <c r="M51" s="22">
        <v>6</v>
      </c>
      <c r="N51" s="22">
        <v>20</v>
      </c>
      <c r="O51" s="23">
        <v>193</v>
      </c>
      <c r="P51" s="72">
        <v>2</v>
      </c>
      <c r="Q51" s="22">
        <v>739</v>
      </c>
    </row>
    <row r="52" spans="1:17">
      <c r="A52" s="38" t="s">
        <v>76</v>
      </c>
      <c r="B52" s="22">
        <v>25</v>
      </c>
      <c r="C52" s="22">
        <v>141</v>
      </c>
      <c r="D52" s="22">
        <v>46</v>
      </c>
      <c r="E52" s="22">
        <v>69</v>
      </c>
      <c r="F52" s="22">
        <v>24</v>
      </c>
      <c r="G52" s="22">
        <v>37</v>
      </c>
      <c r="H52" s="23">
        <v>342</v>
      </c>
      <c r="I52" s="22">
        <v>6</v>
      </c>
      <c r="J52" s="22">
        <v>0</v>
      </c>
      <c r="K52" s="22">
        <v>33</v>
      </c>
      <c r="L52" s="22">
        <v>22</v>
      </c>
      <c r="M52" s="22">
        <v>20</v>
      </c>
      <c r="N52" s="22">
        <v>13</v>
      </c>
      <c r="O52" s="23">
        <v>94</v>
      </c>
      <c r="P52" s="72">
        <v>0</v>
      </c>
      <c r="Q52" s="22">
        <v>436</v>
      </c>
    </row>
    <row r="53" spans="1:17">
      <c r="A53" s="38" t="s">
        <v>77</v>
      </c>
      <c r="B53" s="22">
        <v>69</v>
      </c>
      <c r="C53" s="22">
        <v>162</v>
      </c>
      <c r="D53" s="22">
        <v>278</v>
      </c>
      <c r="E53" s="22">
        <v>166</v>
      </c>
      <c r="F53" s="22">
        <v>104</v>
      </c>
      <c r="G53" s="22">
        <v>222</v>
      </c>
      <c r="H53" s="23">
        <v>1001</v>
      </c>
      <c r="I53" s="22">
        <v>59</v>
      </c>
      <c r="J53" s="22">
        <v>30</v>
      </c>
      <c r="K53" s="22">
        <v>210</v>
      </c>
      <c r="L53" s="22">
        <v>121</v>
      </c>
      <c r="M53" s="22">
        <v>42</v>
      </c>
      <c r="N53" s="22">
        <v>146</v>
      </c>
      <c r="O53" s="23">
        <v>608</v>
      </c>
      <c r="P53" s="72">
        <v>5</v>
      </c>
      <c r="Q53" s="22">
        <v>1614</v>
      </c>
    </row>
    <row r="54" spans="1:17">
      <c r="A54" s="44" t="s">
        <v>78</v>
      </c>
      <c r="B54" s="45">
        <v>1</v>
      </c>
      <c r="C54" s="45">
        <v>4</v>
      </c>
      <c r="D54" s="45">
        <v>4</v>
      </c>
      <c r="E54" s="45">
        <v>5</v>
      </c>
      <c r="F54" s="45">
        <v>0</v>
      </c>
      <c r="G54" s="45">
        <v>2</v>
      </c>
      <c r="H54" s="46">
        <v>16</v>
      </c>
      <c r="I54" s="45">
        <v>19</v>
      </c>
      <c r="J54" s="45">
        <v>8</v>
      </c>
      <c r="K54" s="45">
        <v>23</v>
      </c>
      <c r="L54" s="45">
        <v>6</v>
      </c>
      <c r="M54" s="45">
        <v>6</v>
      </c>
      <c r="N54" s="45">
        <v>6</v>
      </c>
      <c r="O54" s="46">
        <v>68</v>
      </c>
      <c r="P54" s="76">
        <v>0</v>
      </c>
      <c r="Q54" s="45">
        <v>84</v>
      </c>
    </row>
    <row r="55" spans="1:17">
      <c r="A55" s="38" t="s">
        <v>79</v>
      </c>
      <c r="B55" s="22">
        <v>100</v>
      </c>
      <c r="C55" s="22">
        <v>141</v>
      </c>
      <c r="D55" s="22">
        <v>242</v>
      </c>
      <c r="E55" s="22">
        <v>300</v>
      </c>
      <c r="F55" s="22">
        <v>77</v>
      </c>
      <c r="G55" s="22">
        <v>1</v>
      </c>
      <c r="H55" s="23">
        <v>861</v>
      </c>
      <c r="I55" s="22">
        <v>11</v>
      </c>
      <c r="J55" s="22">
        <v>5</v>
      </c>
      <c r="K55" s="22">
        <v>48</v>
      </c>
      <c r="L55" s="22">
        <v>21</v>
      </c>
      <c r="M55" s="22">
        <v>25</v>
      </c>
      <c r="N55" s="22">
        <v>1</v>
      </c>
      <c r="O55" s="23">
        <v>111</v>
      </c>
      <c r="P55" s="72">
        <v>81</v>
      </c>
      <c r="Q55" s="22">
        <v>1053</v>
      </c>
    </row>
    <row r="56" spans="1:17">
      <c r="A56" s="38" t="s">
        <v>80</v>
      </c>
      <c r="B56" s="22">
        <v>20</v>
      </c>
      <c r="C56" s="22">
        <v>35</v>
      </c>
      <c r="D56" s="22">
        <v>28</v>
      </c>
      <c r="E56" s="22">
        <v>52</v>
      </c>
      <c r="F56" s="22">
        <v>5</v>
      </c>
      <c r="G56" s="22">
        <v>23</v>
      </c>
      <c r="H56" s="23">
        <v>163</v>
      </c>
      <c r="I56" s="22">
        <v>1</v>
      </c>
      <c r="J56" s="22">
        <v>2</v>
      </c>
      <c r="K56" s="22">
        <v>6</v>
      </c>
      <c r="L56" s="22">
        <v>6</v>
      </c>
      <c r="M56" s="22">
        <v>1</v>
      </c>
      <c r="N56" s="22">
        <v>1</v>
      </c>
      <c r="O56" s="23">
        <v>17</v>
      </c>
      <c r="P56" s="72">
        <v>0</v>
      </c>
      <c r="Q56" s="22">
        <v>180</v>
      </c>
    </row>
    <row r="57" spans="1:17">
      <c r="A57" s="38" t="s">
        <v>81</v>
      </c>
      <c r="B57" s="22">
        <v>111</v>
      </c>
      <c r="C57" s="22">
        <v>109</v>
      </c>
      <c r="D57" s="22">
        <v>139</v>
      </c>
      <c r="E57" s="22">
        <v>140</v>
      </c>
      <c r="F57" s="22">
        <v>117</v>
      </c>
      <c r="G57" s="22">
        <v>125</v>
      </c>
      <c r="H57" s="23">
        <v>741</v>
      </c>
      <c r="I57" s="22">
        <v>68</v>
      </c>
      <c r="J57" s="22">
        <v>10</v>
      </c>
      <c r="K57" s="22">
        <v>136</v>
      </c>
      <c r="L57" s="22">
        <v>114</v>
      </c>
      <c r="M57" s="22">
        <v>36</v>
      </c>
      <c r="N57" s="22">
        <v>72</v>
      </c>
      <c r="O57" s="23">
        <v>436</v>
      </c>
      <c r="P57" s="72">
        <v>0</v>
      </c>
      <c r="Q57" s="22">
        <v>1177</v>
      </c>
    </row>
    <row r="58" spans="1:17">
      <c r="A58" s="44" t="s">
        <v>82</v>
      </c>
      <c r="B58" s="45">
        <v>241</v>
      </c>
      <c r="C58" s="45">
        <v>431</v>
      </c>
      <c r="D58" s="45">
        <v>389</v>
      </c>
      <c r="E58" s="45">
        <v>600</v>
      </c>
      <c r="F58" s="45">
        <v>99</v>
      </c>
      <c r="G58" s="45">
        <v>356</v>
      </c>
      <c r="H58" s="46">
        <v>2116</v>
      </c>
      <c r="I58" s="45">
        <v>329</v>
      </c>
      <c r="J58" s="45">
        <v>267</v>
      </c>
      <c r="K58" s="45">
        <v>399</v>
      </c>
      <c r="L58" s="45">
        <v>100</v>
      </c>
      <c r="M58" s="45">
        <v>18</v>
      </c>
      <c r="N58" s="45">
        <v>589</v>
      </c>
      <c r="O58" s="46">
        <v>1702</v>
      </c>
      <c r="P58" s="76">
        <v>5</v>
      </c>
      <c r="Q58" s="45">
        <v>3823</v>
      </c>
    </row>
    <row r="59" spans="1:17">
      <c r="A59" s="38" t="s">
        <v>83</v>
      </c>
      <c r="B59" s="22">
        <v>87</v>
      </c>
      <c r="C59" s="22">
        <v>11</v>
      </c>
      <c r="D59" s="22">
        <v>92</v>
      </c>
      <c r="E59" s="22">
        <v>2</v>
      </c>
      <c r="F59" s="22">
        <v>7</v>
      </c>
      <c r="G59" s="22">
        <v>42</v>
      </c>
      <c r="H59" s="23">
        <v>241</v>
      </c>
      <c r="I59" s="22">
        <v>26</v>
      </c>
      <c r="J59" s="22">
        <v>4</v>
      </c>
      <c r="K59" s="22">
        <v>3</v>
      </c>
      <c r="L59" s="22">
        <v>1</v>
      </c>
      <c r="M59" s="22">
        <v>0</v>
      </c>
      <c r="N59" s="22">
        <v>53</v>
      </c>
      <c r="O59" s="23">
        <v>87</v>
      </c>
      <c r="P59" s="72">
        <v>0</v>
      </c>
      <c r="Q59" s="22">
        <v>328</v>
      </c>
    </row>
    <row r="60" spans="1:17">
      <c r="A60" s="38" t="s">
        <v>84</v>
      </c>
      <c r="B60" s="22">
        <v>5</v>
      </c>
      <c r="C60" s="22">
        <v>19</v>
      </c>
      <c r="D60" s="22">
        <v>17</v>
      </c>
      <c r="E60" s="22">
        <v>19</v>
      </c>
      <c r="F60" s="22">
        <v>2</v>
      </c>
      <c r="G60" s="22">
        <v>9</v>
      </c>
      <c r="H60" s="23">
        <v>71</v>
      </c>
      <c r="I60" s="22">
        <v>0</v>
      </c>
      <c r="J60" s="22">
        <v>3</v>
      </c>
      <c r="K60" s="22">
        <v>0</v>
      </c>
      <c r="L60" s="22">
        <v>3</v>
      </c>
      <c r="M60" s="22">
        <v>0</v>
      </c>
      <c r="N60" s="22">
        <v>0</v>
      </c>
      <c r="O60" s="23">
        <v>6</v>
      </c>
      <c r="P60" s="72">
        <v>1</v>
      </c>
      <c r="Q60" s="22">
        <v>78</v>
      </c>
    </row>
    <row r="61" spans="1:17">
      <c r="A61" s="38" t="s">
        <v>85</v>
      </c>
      <c r="B61" s="22">
        <v>61</v>
      </c>
      <c r="C61" s="22">
        <v>93</v>
      </c>
      <c r="D61" s="22">
        <v>109</v>
      </c>
      <c r="E61" s="22">
        <v>182</v>
      </c>
      <c r="F61" s="22">
        <v>26</v>
      </c>
      <c r="G61" s="22">
        <v>86</v>
      </c>
      <c r="H61" s="23">
        <v>557</v>
      </c>
      <c r="I61" s="22">
        <v>71</v>
      </c>
      <c r="J61" s="22">
        <v>24</v>
      </c>
      <c r="K61" s="22">
        <v>100</v>
      </c>
      <c r="L61" s="22">
        <v>87</v>
      </c>
      <c r="M61" s="22">
        <v>27</v>
      </c>
      <c r="N61" s="22">
        <v>48</v>
      </c>
      <c r="O61" s="23">
        <v>357</v>
      </c>
      <c r="P61" s="72">
        <v>0</v>
      </c>
      <c r="Q61" s="22">
        <v>914</v>
      </c>
    </row>
    <row r="62" spans="1:17">
      <c r="A62" s="44" t="s">
        <v>86</v>
      </c>
      <c r="B62" s="45">
        <v>30</v>
      </c>
      <c r="C62" s="45">
        <v>94</v>
      </c>
      <c r="D62" s="45">
        <v>81</v>
      </c>
      <c r="E62" s="45">
        <v>116</v>
      </c>
      <c r="F62" s="45">
        <v>41</v>
      </c>
      <c r="G62" s="45">
        <v>66</v>
      </c>
      <c r="H62" s="46">
        <v>428</v>
      </c>
      <c r="I62" s="45">
        <v>39</v>
      </c>
      <c r="J62" s="45">
        <v>20</v>
      </c>
      <c r="K62" s="45">
        <v>39</v>
      </c>
      <c r="L62" s="45">
        <v>38</v>
      </c>
      <c r="M62" s="45">
        <v>5</v>
      </c>
      <c r="N62" s="45">
        <v>85</v>
      </c>
      <c r="O62" s="46">
        <v>226</v>
      </c>
      <c r="P62" s="76">
        <v>4</v>
      </c>
      <c r="Q62" s="45">
        <v>658</v>
      </c>
    </row>
    <row r="63" spans="1:17">
      <c r="A63" s="38" t="s">
        <v>87</v>
      </c>
      <c r="B63" s="22">
        <v>39</v>
      </c>
      <c r="C63" s="22">
        <v>54</v>
      </c>
      <c r="D63" s="22">
        <v>91</v>
      </c>
      <c r="E63" s="22">
        <v>123</v>
      </c>
      <c r="F63" s="22">
        <v>14</v>
      </c>
      <c r="G63" s="22">
        <v>52</v>
      </c>
      <c r="H63" s="23">
        <v>373</v>
      </c>
      <c r="I63" s="22">
        <v>16</v>
      </c>
      <c r="J63" s="22">
        <v>0</v>
      </c>
      <c r="K63" s="22">
        <v>20</v>
      </c>
      <c r="L63" s="22">
        <v>20</v>
      </c>
      <c r="M63" s="22">
        <v>2</v>
      </c>
      <c r="N63" s="22">
        <v>8</v>
      </c>
      <c r="O63" s="23">
        <v>66</v>
      </c>
      <c r="P63" s="72">
        <v>0</v>
      </c>
      <c r="Q63" s="22">
        <v>439</v>
      </c>
    </row>
    <row r="64" spans="1:17">
      <c r="A64" s="38" t="s">
        <v>88</v>
      </c>
      <c r="B64" s="22">
        <v>33</v>
      </c>
      <c r="C64" s="22">
        <v>143</v>
      </c>
      <c r="D64" s="22">
        <v>127</v>
      </c>
      <c r="E64" s="22">
        <v>153</v>
      </c>
      <c r="F64" s="22">
        <v>39</v>
      </c>
      <c r="G64" s="22">
        <v>120</v>
      </c>
      <c r="H64" s="23">
        <v>615</v>
      </c>
      <c r="I64" s="22">
        <v>25</v>
      </c>
      <c r="J64" s="22">
        <v>8</v>
      </c>
      <c r="K64" s="22">
        <v>55</v>
      </c>
      <c r="L64" s="22">
        <v>47</v>
      </c>
      <c r="M64" s="22">
        <v>14</v>
      </c>
      <c r="N64" s="22">
        <v>39</v>
      </c>
      <c r="O64" s="23">
        <v>188</v>
      </c>
      <c r="P64" s="72">
        <v>0</v>
      </c>
      <c r="Q64" s="22">
        <v>803</v>
      </c>
    </row>
    <row r="65" spans="1:17" ht="15" thickBot="1">
      <c r="A65" s="38" t="s">
        <v>89</v>
      </c>
      <c r="B65" s="22">
        <v>55</v>
      </c>
      <c r="C65" s="22">
        <v>40</v>
      </c>
      <c r="D65" s="22">
        <v>12</v>
      </c>
      <c r="E65" s="22">
        <v>22</v>
      </c>
      <c r="F65" s="22">
        <v>6</v>
      </c>
      <c r="G65" s="22">
        <v>11</v>
      </c>
      <c r="H65" s="23">
        <v>146</v>
      </c>
      <c r="I65" s="22">
        <v>9</v>
      </c>
      <c r="J65" s="22">
        <v>1</v>
      </c>
      <c r="K65" s="22">
        <v>12</v>
      </c>
      <c r="L65" s="22">
        <v>1</v>
      </c>
      <c r="M65" s="22">
        <v>3</v>
      </c>
      <c r="N65" s="22">
        <v>1</v>
      </c>
      <c r="O65" s="23">
        <v>27</v>
      </c>
      <c r="P65" s="72">
        <v>3</v>
      </c>
      <c r="Q65" s="22">
        <v>176</v>
      </c>
    </row>
    <row r="66" spans="1:17" ht="15" thickTop="1">
      <c r="A66" s="60" t="s">
        <v>90</v>
      </c>
      <c r="B66" s="47">
        <v>3298</v>
      </c>
      <c r="C66" s="47">
        <v>4894</v>
      </c>
      <c r="D66" s="47">
        <v>4467</v>
      </c>
      <c r="E66" s="47">
        <v>6014</v>
      </c>
      <c r="F66" s="47">
        <v>2003</v>
      </c>
      <c r="G66" s="47">
        <v>5059</v>
      </c>
      <c r="H66" s="48">
        <v>25735</v>
      </c>
      <c r="I66" s="47">
        <v>2482</v>
      </c>
      <c r="J66" s="47">
        <v>1506</v>
      </c>
      <c r="K66" s="47">
        <v>5124</v>
      </c>
      <c r="L66" s="47">
        <v>3218</v>
      </c>
      <c r="M66" s="47">
        <v>1151</v>
      </c>
      <c r="N66" s="47">
        <v>3497</v>
      </c>
      <c r="O66" s="48">
        <v>16978</v>
      </c>
      <c r="P66" s="77">
        <v>292</v>
      </c>
      <c r="Q66" s="47">
        <v>43005</v>
      </c>
    </row>
    <row r="67" spans="1:17">
      <c r="A67" s="44" t="s">
        <v>91</v>
      </c>
      <c r="B67" s="45">
        <v>44</v>
      </c>
      <c r="C67" s="45">
        <v>28</v>
      </c>
      <c r="D67" s="45">
        <v>57</v>
      </c>
      <c r="E67" s="45">
        <v>78</v>
      </c>
      <c r="F67" s="45">
        <v>28</v>
      </c>
      <c r="G67" s="45">
        <v>22</v>
      </c>
      <c r="H67" s="46">
        <v>257</v>
      </c>
      <c r="I67" s="45">
        <v>56</v>
      </c>
      <c r="J67" s="45">
        <v>11</v>
      </c>
      <c r="K67" s="45">
        <v>52</v>
      </c>
      <c r="L67" s="45">
        <v>50</v>
      </c>
      <c r="M67" s="45">
        <v>41</v>
      </c>
      <c r="N67" s="45">
        <v>51</v>
      </c>
      <c r="O67" s="46">
        <v>261</v>
      </c>
      <c r="P67" s="76">
        <v>0</v>
      </c>
      <c r="Q67" s="45">
        <v>518</v>
      </c>
    </row>
    <row r="68" spans="1:17">
      <c r="A68" s="61" t="s">
        <v>92</v>
      </c>
      <c r="B68" s="45">
        <v>3342</v>
      </c>
      <c r="C68" s="45">
        <v>4922</v>
      </c>
      <c r="D68" s="45">
        <v>4524</v>
      </c>
      <c r="E68" s="45">
        <v>6092</v>
      </c>
      <c r="F68" s="45">
        <v>2031</v>
      </c>
      <c r="G68" s="45">
        <v>5081</v>
      </c>
      <c r="H68" s="46">
        <v>25992</v>
      </c>
      <c r="I68" s="45">
        <v>2538</v>
      </c>
      <c r="J68" s="45">
        <v>1517</v>
      </c>
      <c r="K68" s="45">
        <v>5176</v>
      </c>
      <c r="L68" s="45">
        <v>3268</v>
      </c>
      <c r="M68" s="45">
        <v>1192</v>
      </c>
      <c r="N68" s="45">
        <v>3548</v>
      </c>
      <c r="O68" s="46">
        <v>17239</v>
      </c>
      <c r="P68" s="76">
        <v>292</v>
      </c>
      <c r="Q68" s="45">
        <v>43523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6486-F2F2-47C4-A256-08D2AA4612E6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82</v>
      </c>
      <c r="C15" s="22">
        <v>152</v>
      </c>
      <c r="D15" s="22">
        <v>63</v>
      </c>
      <c r="E15" s="22">
        <v>198</v>
      </c>
      <c r="F15" s="22">
        <v>49</v>
      </c>
      <c r="G15" s="22">
        <v>151</v>
      </c>
      <c r="H15" s="23">
        <v>695</v>
      </c>
      <c r="I15" s="22">
        <v>59</v>
      </c>
      <c r="J15" s="22">
        <v>0</v>
      </c>
      <c r="K15" s="22">
        <v>112</v>
      </c>
      <c r="L15" s="22">
        <v>30</v>
      </c>
      <c r="M15" s="22">
        <v>40</v>
      </c>
      <c r="N15" s="22">
        <v>50</v>
      </c>
      <c r="O15" s="23">
        <v>291</v>
      </c>
      <c r="P15" s="72">
        <v>5</v>
      </c>
      <c r="Q15" s="22">
        <v>991</v>
      </c>
    </row>
    <row r="16" spans="1:17">
      <c r="A16" s="38" t="s">
        <v>40</v>
      </c>
      <c r="B16" s="22">
        <v>27</v>
      </c>
      <c r="C16" s="22">
        <v>3</v>
      </c>
      <c r="D16" s="22">
        <v>4</v>
      </c>
      <c r="E16" s="22">
        <v>9</v>
      </c>
      <c r="F16" s="22">
        <v>3</v>
      </c>
      <c r="G16" s="22">
        <v>3</v>
      </c>
      <c r="H16" s="23">
        <v>49</v>
      </c>
      <c r="I16" s="22">
        <v>14</v>
      </c>
      <c r="J16" s="22">
        <v>1</v>
      </c>
      <c r="K16" s="22">
        <v>6</v>
      </c>
      <c r="L16" s="22">
        <v>11</v>
      </c>
      <c r="M16" s="22">
        <v>1</v>
      </c>
      <c r="N16" s="22">
        <v>3</v>
      </c>
      <c r="O16" s="23">
        <v>36</v>
      </c>
      <c r="P16" s="72">
        <v>4</v>
      </c>
      <c r="Q16" s="22">
        <v>89</v>
      </c>
    </row>
    <row r="17" spans="1:17">
      <c r="A17" s="38" t="s">
        <v>41</v>
      </c>
      <c r="B17" s="22">
        <v>157</v>
      </c>
      <c r="C17" s="22">
        <v>75</v>
      </c>
      <c r="D17" s="22">
        <v>47</v>
      </c>
      <c r="E17" s="22">
        <v>148</v>
      </c>
      <c r="F17" s="22">
        <v>23</v>
      </c>
      <c r="G17" s="22">
        <v>71</v>
      </c>
      <c r="H17" s="23">
        <v>521</v>
      </c>
      <c r="I17" s="22">
        <v>48</v>
      </c>
      <c r="J17" s="22">
        <v>28</v>
      </c>
      <c r="K17" s="22">
        <v>220</v>
      </c>
      <c r="L17" s="22">
        <v>136</v>
      </c>
      <c r="M17" s="22">
        <v>35</v>
      </c>
      <c r="N17" s="22">
        <v>52</v>
      </c>
      <c r="O17" s="23">
        <v>519</v>
      </c>
      <c r="P17" s="72">
        <v>11</v>
      </c>
      <c r="Q17" s="22">
        <v>1051</v>
      </c>
    </row>
    <row r="18" spans="1:17">
      <c r="A18" s="44" t="s">
        <v>42</v>
      </c>
      <c r="B18" s="45">
        <v>61</v>
      </c>
      <c r="C18" s="45">
        <v>116</v>
      </c>
      <c r="D18" s="45">
        <v>86</v>
      </c>
      <c r="E18" s="45">
        <v>132</v>
      </c>
      <c r="F18" s="45">
        <v>3</v>
      </c>
      <c r="G18" s="45">
        <v>84</v>
      </c>
      <c r="H18" s="46">
        <v>482</v>
      </c>
      <c r="I18" s="45">
        <v>37</v>
      </c>
      <c r="J18" s="45">
        <v>10</v>
      </c>
      <c r="K18" s="45">
        <v>34</v>
      </c>
      <c r="L18" s="45">
        <v>16</v>
      </c>
      <c r="M18" s="45">
        <v>0</v>
      </c>
      <c r="N18" s="45">
        <v>32</v>
      </c>
      <c r="O18" s="46">
        <v>129</v>
      </c>
      <c r="P18" s="76">
        <v>0</v>
      </c>
      <c r="Q18" s="45">
        <v>611</v>
      </c>
    </row>
    <row r="19" spans="1:17">
      <c r="A19" s="38" t="s">
        <v>43</v>
      </c>
      <c r="B19" s="22">
        <v>258</v>
      </c>
      <c r="C19" s="22">
        <v>355</v>
      </c>
      <c r="D19" s="22">
        <v>308</v>
      </c>
      <c r="E19" s="22">
        <v>327</v>
      </c>
      <c r="F19" s="22">
        <v>88</v>
      </c>
      <c r="G19" s="22">
        <v>212</v>
      </c>
      <c r="H19" s="23">
        <v>1548</v>
      </c>
      <c r="I19" s="22">
        <v>348</v>
      </c>
      <c r="J19" s="22">
        <v>361</v>
      </c>
      <c r="K19" s="22">
        <v>758</v>
      </c>
      <c r="L19" s="22">
        <v>613</v>
      </c>
      <c r="M19" s="22">
        <v>160</v>
      </c>
      <c r="N19" s="22">
        <v>151</v>
      </c>
      <c r="O19" s="23">
        <v>2391</v>
      </c>
      <c r="P19" s="72">
        <v>17</v>
      </c>
      <c r="Q19" s="22">
        <v>3956</v>
      </c>
    </row>
    <row r="20" spans="1:17">
      <c r="A20" s="38" t="s">
        <v>44</v>
      </c>
      <c r="B20" s="22">
        <v>104</v>
      </c>
      <c r="C20" s="22">
        <v>126</v>
      </c>
      <c r="D20" s="22">
        <v>86</v>
      </c>
      <c r="E20" s="22">
        <v>47</v>
      </c>
      <c r="F20" s="22">
        <v>31</v>
      </c>
      <c r="G20" s="22">
        <v>75</v>
      </c>
      <c r="H20" s="23">
        <v>469</v>
      </c>
      <c r="I20" s="22">
        <v>33</v>
      </c>
      <c r="J20" s="22">
        <v>31</v>
      </c>
      <c r="K20" s="22">
        <v>116</v>
      </c>
      <c r="L20" s="22">
        <v>45</v>
      </c>
      <c r="M20" s="22">
        <v>22</v>
      </c>
      <c r="N20" s="22">
        <v>25</v>
      </c>
      <c r="O20" s="23">
        <v>272</v>
      </c>
      <c r="P20" s="72">
        <v>0</v>
      </c>
      <c r="Q20" s="22">
        <v>741</v>
      </c>
    </row>
    <row r="21" spans="1:17">
      <c r="A21" s="38" t="s">
        <v>45</v>
      </c>
      <c r="B21" s="22">
        <v>8</v>
      </c>
      <c r="C21" s="22">
        <v>24</v>
      </c>
      <c r="D21" s="22">
        <v>12</v>
      </c>
      <c r="E21" s="22">
        <v>28</v>
      </c>
      <c r="F21" s="22">
        <v>2</v>
      </c>
      <c r="G21" s="22">
        <v>8</v>
      </c>
      <c r="H21" s="23">
        <v>82</v>
      </c>
      <c r="I21" s="22">
        <v>49</v>
      </c>
      <c r="J21" s="22">
        <v>30</v>
      </c>
      <c r="K21" s="22">
        <v>57</v>
      </c>
      <c r="L21" s="22">
        <v>62</v>
      </c>
      <c r="M21" s="22">
        <v>12</v>
      </c>
      <c r="N21" s="22">
        <v>26</v>
      </c>
      <c r="O21" s="23">
        <v>236</v>
      </c>
      <c r="P21" s="72">
        <v>0</v>
      </c>
      <c r="Q21" s="22">
        <v>318</v>
      </c>
    </row>
    <row r="22" spans="1:17">
      <c r="A22" s="44" t="s">
        <v>46</v>
      </c>
      <c r="B22" s="45">
        <v>0</v>
      </c>
      <c r="C22" s="45">
        <v>10</v>
      </c>
      <c r="D22" s="45">
        <v>9</v>
      </c>
      <c r="E22" s="45">
        <v>25</v>
      </c>
      <c r="F22" s="45">
        <v>4</v>
      </c>
      <c r="G22" s="45">
        <v>19</v>
      </c>
      <c r="H22" s="46">
        <v>67</v>
      </c>
      <c r="I22" s="45">
        <v>15</v>
      </c>
      <c r="J22" s="45">
        <v>0</v>
      </c>
      <c r="K22" s="45">
        <v>26</v>
      </c>
      <c r="L22" s="45">
        <v>7</v>
      </c>
      <c r="M22" s="45">
        <v>16</v>
      </c>
      <c r="N22" s="45">
        <v>5</v>
      </c>
      <c r="O22" s="46">
        <v>69</v>
      </c>
      <c r="P22" s="76">
        <v>0</v>
      </c>
      <c r="Q22" s="45">
        <v>136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2</v>
      </c>
      <c r="H23" s="23">
        <v>2</v>
      </c>
      <c r="I23" s="22">
        <v>4</v>
      </c>
      <c r="J23" s="22">
        <v>7</v>
      </c>
      <c r="K23" s="22">
        <v>14</v>
      </c>
      <c r="L23" s="22">
        <v>7</v>
      </c>
      <c r="M23" s="22">
        <v>0</v>
      </c>
      <c r="N23" s="22">
        <v>34</v>
      </c>
      <c r="O23" s="23">
        <v>66</v>
      </c>
      <c r="P23" s="72">
        <v>0</v>
      </c>
      <c r="Q23" s="22">
        <v>68</v>
      </c>
    </row>
    <row r="24" spans="1:17">
      <c r="A24" s="38" t="s">
        <v>48</v>
      </c>
      <c r="B24" s="22">
        <v>196</v>
      </c>
      <c r="C24" s="22">
        <v>392</v>
      </c>
      <c r="D24" s="22">
        <v>191</v>
      </c>
      <c r="E24" s="22">
        <v>16</v>
      </c>
      <c r="F24" s="22">
        <v>7</v>
      </c>
      <c r="G24" s="22">
        <v>594</v>
      </c>
      <c r="H24" s="23">
        <v>1396</v>
      </c>
      <c r="I24" s="22">
        <v>178</v>
      </c>
      <c r="J24" s="22">
        <v>76</v>
      </c>
      <c r="K24" s="22">
        <v>639</v>
      </c>
      <c r="L24" s="22">
        <v>313</v>
      </c>
      <c r="M24" s="22">
        <v>27</v>
      </c>
      <c r="N24" s="22">
        <v>336</v>
      </c>
      <c r="O24" s="23">
        <v>1569</v>
      </c>
      <c r="P24" s="72">
        <v>47</v>
      </c>
      <c r="Q24" s="22">
        <v>3012</v>
      </c>
    </row>
    <row r="25" spans="1:17">
      <c r="A25" s="38" t="s">
        <v>49</v>
      </c>
      <c r="B25" s="22">
        <v>133</v>
      </c>
      <c r="C25" s="22">
        <v>176</v>
      </c>
      <c r="D25" s="22">
        <v>204</v>
      </c>
      <c r="E25" s="22">
        <v>201</v>
      </c>
      <c r="F25" s="22">
        <v>59</v>
      </c>
      <c r="G25" s="22">
        <v>159</v>
      </c>
      <c r="H25" s="23">
        <v>932</v>
      </c>
      <c r="I25" s="22">
        <v>140</v>
      </c>
      <c r="J25" s="22">
        <v>19</v>
      </c>
      <c r="K25" s="22">
        <v>162</v>
      </c>
      <c r="L25" s="22">
        <v>184</v>
      </c>
      <c r="M25" s="22">
        <v>50</v>
      </c>
      <c r="N25" s="22">
        <v>143</v>
      </c>
      <c r="O25" s="23">
        <v>698</v>
      </c>
      <c r="P25" s="72">
        <v>17</v>
      </c>
      <c r="Q25" s="22">
        <v>1647</v>
      </c>
    </row>
    <row r="26" spans="1:17">
      <c r="A26" s="44" t="s">
        <v>50</v>
      </c>
      <c r="B26" s="45">
        <v>0</v>
      </c>
      <c r="C26" s="45">
        <v>21</v>
      </c>
      <c r="D26" s="45">
        <v>26</v>
      </c>
      <c r="E26" s="45">
        <v>10</v>
      </c>
      <c r="F26" s="45">
        <v>3</v>
      </c>
      <c r="G26" s="45">
        <v>5</v>
      </c>
      <c r="H26" s="46">
        <v>65</v>
      </c>
      <c r="I26" s="45">
        <v>7</v>
      </c>
      <c r="J26" s="45">
        <v>7</v>
      </c>
      <c r="K26" s="45">
        <v>19</v>
      </c>
      <c r="L26" s="45">
        <v>11</v>
      </c>
      <c r="M26" s="45">
        <v>12</v>
      </c>
      <c r="N26" s="45">
        <v>18</v>
      </c>
      <c r="O26" s="46">
        <v>74</v>
      </c>
      <c r="P26" s="76">
        <v>1</v>
      </c>
      <c r="Q26" s="45">
        <v>140</v>
      </c>
    </row>
    <row r="27" spans="1:17">
      <c r="A27" s="38" t="s">
        <v>51</v>
      </c>
      <c r="B27" s="22">
        <v>44</v>
      </c>
      <c r="C27" s="22">
        <v>55</v>
      </c>
      <c r="D27" s="22">
        <v>29</v>
      </c>
      <c r="E27" s="22">
        <v>46</v>
      </c>
      <c r="F27" s="22">
        <v>11</v>
      </c>
      <c r="G27" s="22">
        <v>26</v>
      </c>
      <c r="H27" s="23">
        <v>211</v>
      </c>
      <c r="I27" s="22">
        <v>8</v>
      </c>
      <c r="J27" s="22">
        <v>1</v>
      </c>
      <c r="K27" s="22">
        <v>11</v>
      </c>
      <c r="L27" s="22">
        <v>10</v>
      </c>
      <c r="M27" s="22">
        <v>5</v>
      </c>
      <c r="N27" s="22">
        <v>6</v>
      </c>
      <c r="O27" s="23">
        <v>41</v>
      </c>
      <c r="P27" s="72">
        <v>7</v>
      </c>
      <c r="Q27" s="22">
        <v>259</v>
      </c>
    </row>
    <row r="28" spans="1:17">
      <c r="A28" s="38" t="s">
        <v>52</v>
      </c>
      <c r="B28" s="22">
        <v>80</v>
      </c>
      <c r="C28" s="22">
        <v>95</v>
      </c>
      <c r="D28" s="22">
        <v>127</v>
      </c>
      <c r="E28" s="22">
        <v>139</v>
      </c>
      <c r="F28" s="22">
        <v>14</v>
      </c>
      <c r="G28" s="22">
        <v>135</v>
      </c>
      <c r="H28" s="23">
        <v>590</v>
      </c>
      <c r="I28" s="22">
        <v>125</v>
      </c>
      <c r="J28" s="22">
        <v>5</v>
      </c>
      <c r="K28" s="22">
        <v>237</v>
      </c>
      <c r="L28" s="22">
        <v>146</v>
      </c>
      <c r="M28" s="22">
        <v>62</v>
      </c>
      <c r="N28" s="22">
        <v>249</v>
      </c>
      <c r="O28" s="23">
        <v>824</v>
      </c>
      <c r="P28" s="72">
        <v>0</v>
      </c>
      <c r="Q28" s="22">
        <v>1414</v>
      </c>
    </row>
    <row r="29" spans="1:17">
      <c r="A29" s="38" t="s">
        <v>53</v>
      </c>
      <c r="B29" s="22">
        <v>103</v>
      </c>
      <c r="C29" s="22">
        <v>57</v>
      </c>
      <c r="D29" s="22">
        <v>124</v>
      </c>
      <c r="E29" s="22">
        <v>203</v>
      </c>
      <c r="F29" s="22">
        <v>21</v>
      </c>
      <c r="G29" s="22">
        <v>212</v>
      </c>
      <c r="H29" s="23">
        <v>720</v>
      </c>
      <c r="I29" s="22">
        <v>0</v>
      </c>
      <c r="J29" s="22">
        <v>5</v>
      </c>
      <c r="K29" s="22">
        <v>34</v>
      </c>
      <c r="L29" s="22">
        <v>12</v>
      </c>
      <c r="M29" s="22">
        <v>19</v>
      </c>
      <c r="N29" s="22">
        <v>118</v>
      </c>
      <c r="O29" s="23">
        <v>188</v>
      </c>
      <c r="P29" s="72">
        <v>1</v>
      </c>
      <c r="Q29" s="22">
        <v>909</v>
      </c>
    </row>
    <row r="30" spans="1:17">
      <c r="A30" s="44" t="s">
        <v>54</v>
      </c>
      <c r="B30" s="45">
        <v>39</v>
      </c>
      <c r="C30" s="45">
        <v>103</v>
      </c>
      <c r="D30" s="45">
        <v>44</v>
      </c>
      <c r="E30" s="45">
        <v>88</v>
      </c>
      <c r="F30" s="45">
        <v>23</v>
      </c>
      <c r="G30" s="45">
        <v>44</v>
      </c>
      <c r="H30" s="46">
        <v>341</v>
      </c>
      <c r="I30" s="45">
        <v>17</v>
      </c>
      <c r="J30" s="45">
        <v>0</v>
      </c>
      <c r="K30" s="45">
        <v>32</v>
      </c>
      <c r="L30" s="45">
        <v>14</v>
      </c>
      <c r="M30" s="45">
        <v>7</v>
      </c>
      <c r="N30" s="45">
        <v>34</v>
      </c>
      <c r="O30" s="46">
        <v>104</v>
      </c>
      <c r="P30" s="76">
        <v>1</v>
      </c>
      <c r="Q30" s="45">
        <v>446</v>
      </c>
    </row>
    <row r="31" spans="1:17">
      <c r="A31" s="38" t="s">
        <v>55</v>
      </c>
      <c r="B31" s="22">
        <v>30</v>
      </c>
      <c r="C31" s="22">
        <v>112</v>
      </c>
      <c r="D31" s="22">
        <v>64</v>
      </c>
      <c r="E31" s="22">
        <v>101</v>
      </c>
      <c r="F31" s="22">
        <v>14</v>
      </c>
      <c r="G31" s="22">
        <v>50</v>
      </c>
      <c r="H31" s="23">
        <v>371</v>
      </c>
      <c r="I31" s="22">
        <v>25</v>
      </c>
      <c r="J31" s="22">
        <v>13</v>
      </c>
      <c r="K31" s="22">
        <v>33</v>
      </c>
      <c r="L31" s="22">
        <v>28</v>
      </c>
      <c r="M31" s="22">
        <v>9</v>
      </c>
      <c r="N31" s="22">
        <v>15</v>
      </c>
      <c r="O31" s="23">
        <v>123</v>
      </c>
      <c r="P31" s="72">
        <v>0</v>
      </c>
      <c r="Q31" s="22">
        <v>494</v>
      </c>
    </row>
    <row r="32" spans="1:17">
      <c r="A32" s="38" t="s">
        <v>56</v>
      </c>
      <c r="B32" s="22">
        <v>52</v>
      </c>
      <c r="C32" s="22">
        <v>114</v>
      </c>
      <c r="D32" s="22">
        <v>77</v>
      </c>
      <c r="E32" s="22">
        <v>192</v>
      </c>
      <c r="F32" s="22">
        <v>93</v>
      </c>
      <c r="G32" s="22">
        <v>103</v>
      </c>
      <c r="H32" s="23">
        <v>631</v>
      </c>
      <c r="I32" s="22">
        <v>30</v>
      </c>
      <c r="J32" s="22">
        <v>8</v>
      </c>
      <c r="K32" s="22">
        <v>86</v>
      </c>
      <c r="L32" s="22">
        <v>44</v>
      </c>
      <c r="M32" s="22">
        <v>7</v>
      </c>
      <c r="N32" s="22">
        <v>38</v>
      </c>
      <c r="O32" s="23">
        <v>213</v>
      </c>
      <c r="P32" s="72">
        <v>1</v>
      </c>
      <c r="Q32" s="22">
        <v>845</v>
      </c>
    </row>
    <row r="33" spans="1:17">
      <c r="A33" s="38" t="s">
        <v>57</v>
      </c>
      <c r="B33" s="22">
        <v>108</v>
      </c>
      <c r="C33" s="22">
        <v>90</v>
      </c>
      <c r="D33" s="22">
        <v>44</v>
      </c>
      <c r="E33" s="22">
        <v>245</v>
      </c>
      <c r="F33" s="22">
        <v>68</v>
      </c>
      <c r="G33" s="22">
        <v>91</v>
      </c>
      <c r="H33" s="23">
        <v>646</v>
      </c>
      <c r="I33" s="22">
        <v>45</v>
      </c>
      <c r="J33" s="22">
        <v>4</v>
      </c>
      <c r="K33" s="22">
        <v>129</v>
      </c>
      <c r="L33" s="22">
        <v>64</v>
      </c>
      <c r="M33" s="22">
        <v>26</v>
      </c>
      <c r="N33" s="22">
        <v>38</v>
      </c>
      <c r="O33" s="23">
        <v>306</v>
      </c>
      <c r="P33" s="72">
        <v>0</v>
      </c>
      <c r="Q33" s="22">
        <v>952</v>
      </c>
    </row>
    <row r="34" spans="1:17">
      <c r="A34" s="44" t="s">
        <v>58</v>
      </c>
      <c r="B34" s="45">
        <v>15</v>
      </c>
      <c r="C34" s="45">
        <v>38</v>
      </c>
      <c r="D34" s="45">
        <v>33</v>
      </c>
      <c r="E34" s="45">
        <v>33</v>
      </c>
      <c r="F34" s="45">
        <v>23</v>
      </c>
      <c r="G34" s="45">
        <v>24</v>
      </c>
      <c r="H34" s="46">
        <v>166</v>
      </c>
      <c r="I34" s="45">
        <v>4</v>
      </c>
      <c r="J34" s="45">
        <v>3</v>
      </c>
      <c r="K34" s="45">
        <v>2</v>
      </c>
      <c r="L34" s="45">
        <v>7</v>
      </c>
      <c r="M34" s="45">
        <v>5</v>
      </c>
      <c r="N34" s="45">
        <v>3</v>
      </c>
      <c r="O34" s="46">
        <v>24</v>
      </c>
      <c r="P34" s="76">
        <v>2</v>
      </c>
      <c r="Q34" s="45">
        <v>192</v>
      </c>
    </row>
    <row r="35" spans="1:17">
      <c r="A35" s="38" t="s">
        <v>59</v>
      </c>
      <c r="B35" s="22">
        <v>23</v>
      </c>
      <c r="C35" s="22">
        <v>75</v>
      </c>
      <c r="D35" s="22">
        <v>50</v>
      </c>
      <c r="E35" s="22">
        <v>67</v>
      </c>
      <c r="F35" s="22">
        <v>22</v>
      </c>
      <c r="G35" s="22">
        <v>40</v>
      </c>
      <c r="H35" s="23">
        <v>277</v>
      </c>
      <c r="I35" s="22">
        <v>55</v>
      </c>
      <c r="J35" s="22">
        <v>31</v>
      </c>
      <c r="K35" s="22">
        <v>108</v>
      </c>
      <c r="L35" s="22">
        <v>75</v>
      </c>
      <c r="M35" s="22">
        <v>26</v>
      </c>
      <c r="N35" s="22">
        <v>66</v>
      </c>
      <c r="O35" s="23">
        <v>361</v>
      </c>
      <c r="P35" s="72">
        <v>21</v>
      </c>
      <c r="Q35" s="22">
        <v>659</v>
      </c>
    </row>
    <row r="36" spans="1:17">
      <c r="A36" s="38" t="s">
        <v>60</v>
      </c>
      <c r="B36" s="22">
        <v>8</v>
      </c>
      <c r="C36" s="22">
        <v>11</v>
      </c>
      <c r="D36" s="22">
        <v>29</v>
      </c>
      <c r="E36" s="22">
        <v>27</v>
      </c>
      <c r="F36" s="22">
        <v>5</v>
      </c>
      <c r="G36" s="22">
        <v>18</v>
      </c>
      <c r="H36" s="23">
        <v>98</v>
      </c>
      <c r="I36" s="22">
        <v>51</v>
      </c>
      <c r="J36" s="22">
        <v>15</v>
      </c>
      <c r="K36" s="22">
        <v>131</v>
      </c>
      <c r="L36" s="22">
        <v>97</v>
      </c>
      <c r="M36" s="22">
        <v>28</v>
      </c>
      <c r="N36" s="22">
        <v>57</v>
      </c>
      <c r="O36" s="23">
        <v>379</v>
      </c>
      <c r="P36" s="72">
        <v>0</v>
      </c>
      <c r="Q36" s="22">
        <v>477</v>
      </c>
    </row>
    <row r="37" spans="1:17">
      <c r="A37" s="38" t="s">
        <v>61</v>
      </c>
      <c r="B37" s="22">
        <v>50</v>
      </c>
      <c r="C37" s="22">
        <v>101</v>
      </c>
      <c r="D37" s="22">
        <v>134</v>
      </c>
      <c r="E37" s="22">
        <v>243</v>
      </c>
      <c r="F37" s="22">
        <v>47</v>
      </c>
      <c r="G37" s="22">
        <v>132</v>
      </c>
      <c r="H37" s="23">
        <v>707</v>
      </c>
      <c r="I37" s="22">
        <v>84</v>
      </c>
      <c r="J37" s="22">
        <v>32</v>
      </c>
      <c r="K37" s="22">
        <v>201</v>
      </c>
      <c r="L37" s="22">
        <v>171</v>
      </c>
      <c r="M37" s="22">
        <v>48</v>
      </c>
      <c r="N37" s="22">
        <v>81</v>
      </c>
      <c r="O37" s="23">
        <v>617</v>
      </c>
      <c r="P37" s="72">
        <v>4</v>
      </c>
      <c r="Q37" s="22">
        <v>1328</v>
      </c>
    </row>
    <row r="38" spans="1:17">
      <c r="A38" s="44" t="s">
        <v>62</v>
      </c>
      <c r="B38" s="45">
        <v>25</v>
      </c>
      <c r="C38" s="45">
        <v>109</v>
      </c>
      <c r="D38" s="45">
        <v>97</v>
      </c>
      <c r="E38" s="45">
        <v>68</v>
      </c>
      <c r="F38" s="45">
        <v>37</v>
      </c>
      <c r="G38" s="45">
        <v>53</v>
      </c>
      <c r="H38" s="46">
        <v>389</v>
      </c>
      <c r="I38" s="45">
        <v>38</v>
      </c>
      <c r="J38" s="45">
        <v>14</v>
      </c>
      <c r="K38" s="45">
        <v>36</v>
      </c>
      <c r="L38" s="45">
        <v>48</v>
      </c>
      <c r="M38" s="45">
        <v>18</v>
      </c>
      <c r="N38" s="45">
        <v>24</v>
      </c>
      <c r="O38" s="46">
        <v>178</v>
      </c>
      <c r="P38" s="76">
        <v>1</v>
      </c>
      <c r="Q38" s="45">
        <v>568</v>
      </c>
    </row>
    <row r="39" spans="1:17">
      <c r="A39" s="38" t="s">
        <v>63</v>
      </c>
      <c r="B39" s="22">
        <v>81</v>
      </c>
      <c r="C39" s="22">
        <v>0</v>
      </c>
      <c r="D39" s="22">
        <v>2</v>
      </c>
      <c r="E39" s="22">
        <v>137</v>
      </c>
      <c r="F39" s="22">
        <v>273</v>
      </c>
      <c r="G39" s="22">
        <v>288</v>
      </c>
      <c r="H39" s="23">
        <v>781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3">
        <v>0</v>
      </c>
      <c r="P39" s="72">
        <v>3</v>
      </c>
      <c r="Q39" s="22">
        <v>784</v>
      </c>
    </row>
    <row r="40" spans="1:17">
      <c r="A40" s="38" t="s">
        <v>64</v>
      </c>
      <c r="B40" s="22">
        <v>75</v>
      </c>
      <c r="C40" s="22">
        <v>182</v>
      </c>
      <c r="D40" s="22">
        <v>99</v>
      </c>
      <c r="E40" s="22">
        <v>211</v>
      </c>
      <c r="F40" s="22">
        <v>25</v>
      </c>
      <c r="G40" s="22">
        <v>127</v>
      </c>
      <c r="H40" s="23">
        <v>719</v>
      </c>
      <c r="I40" s="22">
        <v>102</v>
      </c>
      <c r="J40" s="22">
        <v>61</v>
      </c>
      <c r="K40" s="22">
        <v>60</v>
      </c>
      <c r="L40" s="22">
        <v>18</v>
      </c>
      <c r="M40" s="22">
        <v>5</v>
      </c>
      <c r="N40" s="22">
        <v>130</v>
      </c>
      <c r="O40" s="23">
        <v>376</v>
      </c>
      <c r="P40" s="72">
        <v>3</v>
      </c>
      <c r="Q40" s="22">
        <v>1098</v>
      </c>
    </row>
    <row r="41" spans="1:17">
      <c r="A41" s="38" t="s">
        <v>65</v>
      </c>
      <c r="B41" s="22">
        <v>40</v>
      </c>
      <c r="C41" s="22">
        <v>89</v>
      </c>
      <c r="D41" s="22">
        <v>29</v>
      </c>
      <c r="E41" s="22">
        <v>28</v>
      </c>
      <c r="F41" s="22">
        <v>6</v>
      </c>
      <c r="G41" s="22">
        <v>29</v>
      </c>
      <c r="H41" s="23">
        <v>221</v>
      </c>
      <c r="I41" s="22">
        <v>2</v>
      </c>
      <c r="J41" s="22">
        <v>3</v>
      </c>
      <c r="K41" s="22">
        <v>0</v>
      </c>
      <c r="L41" s="22">
        <v>1</v>
      </c>
      <c r="M41" s="22">
        <v>2</v>
      </c>
      <c r="N41" s="22">
        <v>1</v>
      </c>
      <c r="O41" s="23">
        <v>9</v>
      </c>
      <c r="P41" s="72">
        <v>0</v>
      </c>
      <c r="Q41" s="22">
        <v>230</v>
      </c>
    </row>
    <row r="42" spans="1:17">
      <c r="A42" s="44" t="s">
        <v>66</v>
      </c>
      <c r="B42" s="45">
        <v>22</v>
      </c>
      <c r="C42" s="45">
        <v>49</v>
      </c>
      <c r="D42" s="45">
        <v>44</v>
      </c>
      <c r="E42" s="45">
        <v>23</v>
      </c>
      <c r="F42" s="45">
        <v>5</v>
      </c>
      <c r="G42" s="45">
        <v>36</v>
      </c>
      <c r="H42" s="46">
        <v>179</v>
      </c>
      <c r="I42" s="45">
        <v>7</v>
      </c>
      <c r="J42" s="45">
        <v>8</v>
      </c>
      <c r="K42" s="45">
        <v>20</v>
      </c>
      <c r="L42" s="45">
        <v>5</v>
      </c>
      <c r="M42" s="45">
        <v>2</v>
      </c>
      <c r="N42" s="45">
        <v>25</v>
      </c>
      <c r="O42" s="46">
        <v>67</v>
      </c>
      <c r="P42" s="76">
        <v>0</v>
      </c>
      <c r="Q42" s="45">
        <v>246</v>
      </c>
    </row>
    <row r="43" spans="1:17">
      <c r="A43" s="38" t="s">
        <v>67</v>
      </c>
      <c r="B43" s="22">
        <v>41</v>
      </c>
      <c r="C43" s="22">
        <v>46</v>
      </c>
      <c r="D43" s="22">
        <v>18</v>
      </c>
      <c r="E43" s="22">
        <v>23</v>
      </c>
      <c r="F43" s="22">
        <v>1</v>
      </c>
      <c r="G43" s="22">
        <v>17</v>
      </c>
      <c r="H43" s="23">
        <v>146</v>
      </c>
      <c r="I43" s="22">
        <v>18</v>
      </c>
      <c r="J43" s="22">
        <v>31</v>
      </c>
      <c r="K43" s="22">
        <v>20</v>
      </c>
      <c r="L43" s="22">
        <v>72</v>
      </c>
      <c r="M43" s="22">
        <v>15</v>
      </c>
      <c r="N43" s="22">
        <v>11</v>
      </c>
      <c r="O43" s="23">
        <v>167</v>
      </c>
      <c r="P43" s="72">
        <v>1</v>
      </c>
      <c r="Q43" s="22">
        <v>314</v>
      </c>
    </row>
    <row r="44" spans="1:17">
      <c r="A44" s="38" t="s">
        <v>68</v>
      </c>
      <c r="B44" s="22">
        <v>9</v>
      </c>
      <c r="C44" s="22">
        <v>35</v>
      </c>
      <c r="D44" s="22">
        <v>14</v>
      </c>
      <c r="E44" s="22">
        <v>23</v>
      </c>
      <c r="F44" s="22">
        <v>6</v>
      </c>
      <c r="G44" s="22">
        <v>14</v>
      </c>
      <c r="H44" s="23">
        <v>101</v>
      </c>
      <c r="I44" s="22">
        <v>6</v>
      </c>
      <c r="J44" s="22">
        <v>7</v>
      </c>
      <c r="K44" s="22">
        <v>14</v>
      </c>
      <c r="L44" s="22">
        <v>7</v>
      </c>
      <c r="M44" s="22">
        <v>2</v>
      </c>
      <c r="N44" s="22">
        <v>4</v>
      </c>
      <c r="O44" s="23">
        <v>40</v>
      </c>
      <c r="P44" s="72">
        <v>1</v>
      </c>
      <c r="Q44" s="22">
        <v>142</v>
      </c>
    </row>
    <row r="45" spans="1:17">
      <c r="A45" s="38" t="s">
        <v>69</v>
      </c>
      <c r="B45" s="22">
        <v>8</v>
      </c>
      <c r="C45" s="22">
        <v>67</v>
      </c>
      <c r="D45" s="22">
        <v>18</v>
      </c>
      <c r="E45" s="22">
        <v>44</v>
      </c>
      <c r="F45" s="22">
        <v>17</v>
      </c>
      <c r="G45" s="22">
        <v>28</v>
      </c>
      <c r="H45" s="23">
        <v>182</v>
      </c>
      <c r="I45" s="22">
        <v>71</v>
      </c>
      <c r="J45" s="22">
        <v>64</v>
      </c>
      <c r="K45" s="22">
        <v>140</v>
      </c>
      <c r="L45" s="22">
        <v>103</v>
      </c>
      <c r="M45" s="22">
        <v>46</v>
      </c>
      <c r="N45" s="22">
        <v>130</v>
      </c>
      <c r="O45" s="23">
        <v>554</v>
      </c>
      <c r="P45" s="72">
        <v>9</v>
      </c>
      <c r="Q45" s="22">
        <v>745</v>
      </c>
    </row>
    <row r="46" spans="1:17">
      <c r="A46" s="44" t="s">
        <v>70</v>
      </c>
      <c r="B46" s="45">
        <v>115</v>
      </c>
      <c r="C46" s="45">
        <v>76</v>
      </c>
      <c r="D46" s="45">
        <v>29</v>
      </c>
      <c r="E46" s="45">
        <v>47</v>
      </c>
      <c r="F46" s="45">
        <v>16</v>
      </c>
      <c r="G46" s="45">
        <v>51</v>
      </c>
      <c r="H46" s="46">
        <v>334</v>
      </c>
      <c r="I46" s="45">
        <v>17</v>
      </c>
      <c r="J46" s="45">
        <v>13</v>
      </c>
      <c r="K46" s="45">
        <v>36</v>
      </c>
      <c r="L46" s="45">
        <v>17</v>
      </c>
      <c r="M46" s="45">
        <v>20</v>
      </c>
      <c r="N46" s="45">
        <v>26</v>
      </c>
      <c r="O46" s="46">
        <v>129</v>
      </c>
      <c r="P46" s="76">
        <v>1</v>
      </c>
      <c r="Q46" s="45">
        <v>464</v>
      </c>
    </row>
    <row r="47" spans="1:17">
      <c r="A47" s="38" t="s">
        <v>71</v>
      </c>
      <c r="B47" s="22">
        <v>78</v>
      </c>
      <c r="C47" s="22">
        <v>185</v>
      </c>
      <c r="D47" s="22">
        <v>136</v>
      </c>
      <c r="E47" s="22">
        <v>155</v>
      </c>
      <c r="F47" s="22">
        <v>87</v>
      </c>
      <c r="G47" s="22">
        <v>259</v>
      </c>
      <c r="H47" s="23">
        <v>900</v>
      </c>
      <c r="I47" s="22">
        <v>54</v>
      </c>
      <c r="J47" s="22">
        <v>96</v>
      </c>
      <c r="K47" s="22">
        <v>260</v>
      </c>
      <c r="L47" s="22">
        <v>141</v>
      </c>
      <c r="M47" s="22">
        <v>26</v>
      </c>
      <c r="N47" s="22">
        <v>86</v>
      </c>
      <c r="O47" s="23">
        <v>663</v>
      </c>
      <c r="P47" s="72">
        <v>1</v>
      </c>
      <c r="Q47" s="22">
        <v>1564</v>
      </c>
    </row>
    <row r="48" spans="1:17">
      <c r="A48" s="38" t="s">
        <v>72</v>
      </c>
      <c r="B48" s="22">
        <v>63</v>
      </c>
      <c r="C48" s="22">
        <v>158</v>
      </c>
      <c r="D48" s="22">
        <v>111</v>
      </c>
      <c r="E48" s="22">
        <v>249</v>
      </c>
      <c r="F48" s="22">
        <v>148</v>
      </c>
      <c r="G48" s="22">
        <v>308</v>
      </c>
      <c r="H48" s="23">
        <v>1037</v>
      </c>
      <c r="I48" s="22">
        <v>49</v>
      </c>
      <c r="J48" s="22">
        <v>26</v>
      </c>
      <c r="K48" s="22">
        <v>124</v>
      </c>
      <c r="L48" s="22">
        <v>98</v>
      </c>
      <c r="M48" s="22">
        <v>49</v>
      </c>
      <c r="N48" s="22">
        <v>147</v>
      </c>
      <c r="O48" s="23">
        <v>493</v>
      </c>
      <c r="P48" s="72">
        <v>0</v>
      </c>
      <c r="Q48" s="22">
        <v>1530</v>
      </c>
    </row>
    <row r="49" spans="1:17">
      <c r="A49" s="38" t="s">
        <v>73</v>
      </c>
      <c r="B49" s="22">
        <v>10</v>
      </c>
      <c r="C49" s="22">
        <v>32</v>
      </c>
      <c r="D49" s="22">
        <v>13</v>
      </c>
      <c r="E49" s="22">
        <v>25</v>
      </c>
      <c r="F49" s="22">
        <v>0</v>
      </c>
      <c r="G49" s="22">
        <v>21</v>
      </c>
      <c r="H49" s="23">
        <v>101</v>
      </c>
      <c r="I49" s="22">
        <v>1</v>
      </c>
      <c r="J49" s="22">
        <v>2</v>
      </c>
      <c r="K49" s="22">
        <v>0</v>
      </c>
      <c r="L49" s="22">
        <v>0</v>
      </c>
      <c r="M49" s="22">
        <v>0</v>
      </c>
      <c r="N49" s="22">
        <v>1</v>
      </c>
      <c r="O49" s="23">
        <v>4</v>
      </c>
      <c r="P49" s="72">
        <v>0</v>
      </c>
      <c r="Q49" s="22">
        <v>105</v>
      </c>
    </row>
    <row r="50" spans="1:17">
      <c r="A50" s="44" t="s">
        <v>74</v>
      </c>
      <c r="B50" s="45">
        <v>55</v>
      </c>
      <c r="C50" s="45">
        <v>91</v>
      </c>
      <c r="D50" s="45">
        <v>127</v>
      </c>
      <c r="E50" s="45">
        <v>263</v>
      </c>
      <c r="F50" s="45">
        <v>75</v>
      </c>
      <c r="G50" s="45">
        <v>72</v>
      </c>
      <c r="H50" s="46">
        <v>683</v>
      </c>
      <c r="I50" s="45">
        <v>101</v>
      </c>
      <c r="J50" s="45">
        <v>36</v>
      </c>
      <c r="K50" s="45">
        <v>100</v>
      </c>
      <c r="L50" s="45">
        <v>98</v>
      </c>
      <c r="M50" s="45">
        <v>56</v>
      </c>
      <c r="N50" s="45">
        <v>77</v>
      </c>
      <c r="O50" s="46">
        <v>468</v>
      </c>
      <c r="P50" s="76">
        <v>227</v>
      </c>
      <c r="Q50" s="45">
        <v>1378</v>
      </c>
    </row>
    <row r="51" spans="1:17">
      <c r="A51" s="38" t="s">
        <v>75</v>
      </c>
      <c r="B51" s="22">
        <v>39</v>
      </c>
      <c r="C51" s="22">
        <v>97</v>
      </c>
      <c r="D51" s="22">
        <v>71</v>
      </c>
      <c r="E51" s="22">
        <v>182</v>
      </c>
      <c r="F51" s="22">
        <v>4</v>
      </c>
      <c r="G51" s="22">
        <v>98</v>
      </c>
      <c r="H51" s="23">
        <v>491</v>
      </c>
      <c r="I51" s="22">
        <v>44</v>
      </c>
      <c r="J51" s="22">
        <v>29</v>
      </c>
      <c r="K51" s="22">
        <v>42</v>
      </c>
      <c r="L51" s="22">
        <v>41</v>
      </c>
      <c r="M51" s="22">
        <v>5</v>
      </c>
      <c r="N51" s="22">
        <v>25</v>
      </c>
      <c r="O51" s="23">
        <v>186</v>
      </c>
      <c r="P51" s="72">
        <v>5</v>
      </c>
      <c r="Q51" s="22">
        <v>682</v>
      </c>
    </row>
    <row r="52" spans="1:17">
      <c r="A52" s="38" t="s">
        <v>76</v>
      </c>
      <c r="B52" s="22">
        <v>31</v>
      </c>
      <c r="C52" s="22">
        <v>132</v>
      </c>
      <c r="D52" s="22">
        <v>57</v>
      </c>
      <c r="E52" s="22">
        <v>81</v>
      </c>
      <c r="F52" s="22">
        <v>20</v>
      </c>
      <c r="G52" s="22">
        <v>42</v>
      </c>
      <c r="H52" s="23">
        <v>363</v>
      </c>
      <c r="I52" s="22">
        <v>5</v>
      </c>
      <c r="J52" s="22">
        <v>3</v>
      </c>
      <c r="K52" s="22">
        <v>59</v>
      </c>
      <c r="L52" s="22">
        <v>30</v>
      </c>
      <c r="M52" s="22">
        <v>17</v>
      </c>
      <c r="N52" s="22">
        <v>11</v>
      </c>
      <c r="O52" s="23">
        <v>125</v>
      </c>
      <c r="P52" s="72">
        <v>0</v>
      </c>
      <c r="Q52" s="22">
        <v>488</v>
      </c>
    </row>
    <row r="53" spans="1:17">
      <c r="A53" s="38" t="s">
        <v>77</v>
      </c>
      <c r="B53" s="22">
        <v>65</v>
      </c>
      <c r="C53" s="22">
        <v>161</v>
      </c>
      <c r="D53" s="22">
        <v>236</v>
      </c>
      <c r="E53" s="22">
        <v>169</v>
      </c>
      <c r="F53" s="22">
        <v>71</v>
      </c>
      <c r="G53" s="22">
        <v>153</v>
      </c>
      <c r="H53" s="23">
        <v>855</v>
      </c>
      <c r="I53" s="22">
        <v>70</v>
      </c>
      <c r="J53" s="22">
        <v>29</v>
      </c>
      <c r="K53" s="22">
        <v>219</v>
      </c>
      <c r="L53" s="22">
        <v>134</v>
      </c>
      <c r="M53" s="22">
        <v>55</v>
      </c>
      <c r="N53" s="22">
        <v>167</v>
      </c>
      <c r="O53" s="23">
        <v>674</v>
      </c>
      <c r="P53" s="72">
        <v>3</v>
      </c>
      <c r="Q53" s="22">
        <v>1532</v>
      </c>
    </row>
    <row r="54" spans="1:17">
      <c r="A54" s="44" t="s">
        <v>78</v>
      </c>
      <c r="B54" s="45">
        <v>0</v>
      </c>
      <c r="C54" s="45">
        <v>6</v>
      </c>
      <c r="D54" s="45">
        <v>2</v>
      </c>
      <c r="E54" s="45">
        <v>1</v>
      </c>
      <c r="F54" s="45">
        <v>2</v>
      </c>
      <c r="G54" s="45">
        <v>1</v>
      </c>
      <c r="H54" s="46">
        <v>12</v>
      </c>
      <c r="I54" s="45">
        <v>15</v>
      </c>
      <c r="J54" s="45">
        <v>7</v>
      </c>
      <c r="K54" s="45">
        <v>23</v>
      </c>
      <c r="L54" s="45">
        <v>11</v>
      </c>
      <c r="M54" s="45">
        <v>11</v>
      </c>
      <c r="N54" s="45">
        <v>2</v>
      </c>
      <c r="O54" s="46">
        <v>69</v>
      </c>
      <c r="P54" s="76">
        <v>0</v>
      </c>
      <c r="Q54" s="45">
        <v>81</v>
      </c>
    </row>
    <row r="55" spans="1:17">
      <c r="A55" s="38" t="s">
        <v>79</v>
      </c>
      <c r="B55" s="22">
        <v>112</v>
      </c>
      <c r="C55" s="22">
        <v>152</v>
      </c>
      <c r="D55" s="22">
        <v>227</v>
      </c>
      <c r="E55" s="22">
        <v>308</v>
      </c>
      <c r="F55" s="22">
        <v>73</v>
      </c>
      <c r="G55" s="22">
        <v>7</v>
      </c>
      <c r="H55" s="23">
        <v>879</v>
      </c>
      <c r="I55" s="22">
        <v>13</v>
      </c>
      <c r="J55" s="22">
        <v>2</v>
      </c>
      <c r="K55" s="22">
        <v>53</v>
      </c>
      <c r="L55" s="22">
        <v>26</v>
      </c>
      <c r="M55" s="22">
        <v>24</v>
      </c>
      <c r="N55" s="22">
        <v>0</v>
      </c>
      <c r="O55" s="23">
        <v>118</v>
      </c>
      <c r="P55" s="72">
        <v>63</v>
      </c>
      <c r="Q55" s="22">
        <v>1060</v>
      </c>
    </row>
    <row r="56" spans="1:17">
      <c r="A56" s="38" t="s">
        <v>80</v>
      </c>
      <c r="B56" s="22">
        <v>20</v>
      </c>
      <c r="C56" s="22">
        <v>43</v>
      </c>
      <c r="D56" s="22">
        <v>28</v>
      </c>
      <c r="E56" s="22">
        <v>33</v>
      </c>
      <c r="F56" s="22">
        <v>4</v>
      </c>
      <c r="G56" s="22">
        <v>23</v>
      </c>
      <c r="H56" s="23">
        <v>151</v>
      </c>
      <c r="I56" s="22">
        <v>1</v>
      </c>
      <c r="J56" s="22">
        <v>2</v>
      </c>
      <c r="K56" s="22">
        <v>5</v>
      </c>
      <c r="L56" s="22">
        <v>5</v>
      </c>
      <c r="M56" s="22">
        <v>2</v>
      </c>
      <c r="N56" s="22">
        <v>3</v>
      </c>
      <c r="O56" s="23">
        <v>18</v>
      </c>
      <c r="P56" s="72">
        <v>2</v>
      </c>
      <c r="Q56" s="22">
        <v>171</v>
      </c>
    </row>
    <row r="57" spans="1:17">
      <c r="A57" s="38" t="s">
        <v>81</v>
      </c>
      <c r="B57" s="22">
        <v>91</v>
      </c>
      <c r="C57" s="22">
        <v>121</v>
      </c>
      <c r="D57" s="22">
        <v>197</v>
      </c>
      <c r="E57" s="22">
        <v>136</v>
      </c>
      <c r="F57" s="22">
        <v>125</v>
      </c>
      <c r="G57" s="22">
        <v>132</v>
      </c>
      <c r="H57" s="23">
        <v>802</v>
      </c>
      <c r="I57" s="22">
        <v>66</v>
      </c>
      <c r="J57" s="22">
        <v>21</v>
      </c>
      <c r="K57" s="22">
        <v>148</v>
      </c>
      <c r="L57" s="22">
        <v>101</v>
      </c>
      <c r="M57" s="22">
        <v>46</v>
      </c>
      <c r="N57" s="22">
        <v>67</v>
      </c>
      <c r="O57" s="23">
        <v>449</v>
      </c>
      <c r="P57" s="72">
        <v>0</v>
      </c>
      <c r="Q57" s="22">
        <v>1251</v>
      </c>
    </row>
    <row r="58" spans="1:17">
      <c r="A58" s="44" t="s">
        <v>82</v>
      </c>
      <c r="B58" s="45">
        <v>273</v>
      </c>
      <c r="C58" s="45">
        <v>422</v>
      </c>
      <c r="D58" s="45">
        <v>399</v>
      </c>
      <c r="E58" s="45">
        <v>553</v>
      </c>
      <c r="F58" s="45">
        <v>95</v>
      </c>
      <c r="G58" s="45">
        <v>328</v>
      </c>
      <c r="H58" s="46">
        <v>2070</v>
      </c>
      <c r="I58" s="45">
        <v>319</v>
      </c>
      <c r="J58" s="45">
        <v>249</v>
      </c>
      <c r="K58" s="45">
        <v>376</v>
      </c>
      <c r="L58" s="45">
        <v>96</v>
      </c>
      <c r="M58" s="45">
        <v>14</v>
      </c>
      <c r="N58" s="45">
        <v>611</v>
      </c>
      <c r="O58" s="46">
        <v>1665</v>
      </c>
      <c r="P58" s="76">
        <v>1</v>
      </c>
      <c r="Q58" s="45">
        <v>3736</v>
      </c>
    </row>
    <row r="59" spans="1:17">
      <c r="A59" s="38" t="s">
        <v>83</v>
      </c>
      <c r="B59" s="22">
        <v>67</v>
      </c>
      <c r="C59" s="22">
        <v>0</v>
      </c>
      <c r="D59" s="22">
        <v>96</v>
      </c>
      <c r="E59" s="22">
        <v>0</v>
      </c>
      <c r="F59" s="22">
        <v>2</v>
      </c>
      <c r="G59" s="22">
        <v>54</v>
      </c>
      <c r="H59" s="23">
        <v>219</v>
      </c>
      <c r="I59" s="22">
        <v>18</v>
      </c>
      <c r="J59" s="22">
        <v>0</v>
      </c>
      <c r="K59" s="22">
        <v>7</v>
      </c>
      <c r="L59" s="22">
        <v>0</v>
      </c>
      <c r="M59" s="22">
        <v>0</v>
      </c>
      <c r="N59" s="22">
        <v>46</v>
      </c>
      <c r="O59" s="23">
        <v>71</v>
      </c>
      <c r="P59" s="72">
        <v>1</v>
      </c>
      <c r="Q59" s="22">
        <v>291</v>
      </c>
    </row>
    <row r="60" spans="1:17">
      <c r="A60" s="38" t="s">
        <v>84</v>
      </c>
      <c r="B60" s="22">
        <v>7</v>
      </c>
      <c r="C60" s="22">
        <v>19</v>
      </c>
      <c r="D60" s="22">
        <v>18</v>
      </c>
      <c r="E60" s="22">
        <v>18</v>
      </c>
      <c r="F60" s="22">
        <v>2</v>
      </c>
      <c r="G60" s="22">
        <v>19</v>
      </c>
      <c r="H60" s="23">
        <v>83</v>
      </c>
      <c r="I60" s="22">
        <v>0</v>
      </c>
      <c r="J60" s="22">
        <v>1</v>
      </c>
      <c r="K60" s="22">
        <v>0</v>
      </c>
      <c r="L60" s="22">
        <v>5</v>
      </c>
      <c r="M60" s="22">
        <v>0</v>
      </c>
      <c r="N60" s="22">
        <v>2</v>
      </c>
      <c r="O60" s="23">
        <v>8</v>
      </c>
      <c r="P60" s="72">
        <v>1</v>
      </c>
      <c r="Q60" s="22">
        <v>92</v>
      </c>
    </row>
    <row r="61" spans="1:17">
      <c r="A61" s="38" t="s">
        <v>85</v>
      </c>
      <c r="B61" s="22">
        <v>68</v>
      </c>
      <c r="C61" s="22">
        <v>108</v>
      </c>
      <c r="D61" s="22">
        <v>129</v>
      </c>
      <c r="E61" s="22">
        <v>195</v>
      </c>
      <c r="F61" s="22">
        <v>23</v>
      </c>
      <c r="G61" s="22">
        <v>66</v>
      </c>
      <c r="H61" s="23">
        <v>589</v>
      </c>
      <c r="I61" s="22">
        <v>54</v>
      </c>
      <c r="J61" s="22">
        <v>7</v>
      </c>
      <c r="K61" s="22">
        <v>102</v>
      </c>
      <c r="L61" s="22">
        <v>103</v>
      </c>
      <c r="M61" s="22">
        <v>30</v>
      </c>
      <c r="N61" s="22">
        <v>48</v>
      </c>
      <c r="O61" s="23">
        <v>344</v>
      </c>
      <c r="P61" s="72">
        <v>2</v>
      </c>
      <c r="Q61" s="22">
        <v>935</v>
      </c>
    </row>
    <row r="62" spans="1:17">
      <c r="A62" s="44" t="s">
        <v>86</v>
      </c>
      <c r="B62" s="45">
        <v>43</v>
      </c>
      <c r="C62" s="45">
        <v>111</v>
      </c>
      <c r="D62" s="45">
        <v>64</v>
      </c>
      <c r="E62" s="45">
        <v>92</v>
      </c>
      <c r="F62" s="45">
        <v>22</v>
      </c>
      <c r="G62" s="45">
        <v>60</v>
      </c>
      <c r="H62" s="46">
        <v>392</v>
      </c>
      <c r="I62" s="45">
        <v>47</v>
      </c>
      <c r="J62" s="45">
        <v>20</v>
      </c>
      <c r="K62" s="45">
        <v>52</v>
      </c>
      <c r="L62" s="45">
        <v>36</v>
      </c>
      <c r="M62" s="45">
        <v>12</v>
      </c>
      <c r="N62" s="45">
        <v>90</v>
      </c>
      <c r="O62" s="46">
        <v>257</v>
      </c>
      <c r="P62" s="76">
        <v>0</v>
      </c>
      <c r="Q62" s="45">
        <v>649</v>
      </c>
    </row>
    <row r="63" spans="1:17">
      <c r="A63" s="38" t="s">
        <v>87</v>
      </c>
      <c r="B63" s="22">
        <v>43</v>
      </c>
      <c r="C63" s="22">
        <v>31</v>
      </c>
      <c r="D63" s="22">
        <v>69</v>
      </c>
      <c r="E63" s="22">
        <v>128</v>
      </c>
      <c r="F63" s="22">
        <v>13</v>
      </c>
      <c r="G63" s="22">
        <v>35</v>
      </c>
      <c r="H63" s="23">
        <v>319</v>
      </c>
      <c r="I63" s="22">
        <v>11</v>
      </c>
      <c r="J63" s="22">
        <v>0</v>
      </c>
      <c r="K63" s="22">
        <v>18</v>
      </c>
      <c r="L63" s="22">
        <v>14</v>
      </c>
      <c r="M63" s="22">
        <v>3</v>
      </c>
      <c r="N63" s="22">
        <v>9</v>
      </c>
      <c r="O63" s="23">
        <v>55</v>
      </c>
      <c r="P63" s="72">
        <v>2</v>
      </c>
      <c r="Q63" s="22">
        <v>376</v>
      </c>
    </row>
    <row r="64" spans="1:17">
      <c r="A64" s="38" t="s">
        <v>88</v>
      </c>
      <c r="B64" s="22">
        <v>24</v>
      </c>
      <c r="C64" s="22">
        <v>150</v>
      </c>
      <c r="D64" s="22">
        <v>113</v>
      </c>
      <c r="E64" s="22">
        <v>151</v>
      </c>
      <c r="F64" s="22">
        <v>48</v>
      </c>
      <c r="G64" s="22">
        <v>118</v>
      </c>
      <c r="H64" s="23">
        <v>604</v>
      </c>
      <c r="I64" s="22">
        <v>14</v>
      </c>
      <c r="J64" s="22">
        <v>7</v>
      </c>
      <c r="K64" s="22">
        <v>58</v>
      </c>
      <c r="L64" s="22">
        <v>41</v>
      </c>
      <c r="M64" s="22">
        <v>14</v>
      </c>
      <c r="N64" s="22">
        <v>25</v>
      </c>
      <c r="O64" s="23">
        <v>159</v>
      </c>
      <c r="P64" s="72">
        <v>0</v>
      </c>
      <c r="Q64" s="22">
        <v>763</v>
      </c>
    </row>
    <row r="65" spans="1:17" ht="15" thickBot="1">
      <c r="A65" s="38" t="s">
        <v>89</v>
      </c>
      <c r="B65" s="22">
        <v>59</v>
      </c>
      <c r="C65" s="22">
        <v>40</v>
      </c>
      <c r="D65" s="22">
        <v>20</v>
      </c>
      <c r="E65" s="22">
        <v>28</v>
      </c>
      <c r="F65" s="22">
        <v>5</v>
      </c>
      <c r="G65" s="22">
        <v>15</v>
      </c>
      <c r="H65" s="23">
        <v>167</v>
      </c>
      <c r="I65" s="22">
        <v>4</v>
      </c>
      <c r="J65" s="22">
        <v>0</v>
      </c>
      <c r="K65" s="22">
        <v>9</v>
      </c>
      <c r="L65" s="22">
        <v>1</v>
      </c>
      <c r="M65" s="22">
        <v>3</v>
      </c>
      <c r="N65" s="22">
        <v>2</v>
      </c>
      <c r="O65" s="23">
        <v>19</v>
      </c>
      <c r="P65" s="72">
        <v>0</v>
      </c>
      <c r="Q65" s="22">
        <v>186</v>
      </c>
    </row>
    <row r="66" spans="1:17" ht="15" thickTop="1">
      <c r="A66" s="60" t="s">
        <v>90</v>
      </c>
      <c r="B66" s="47">
        <v>3142</v>
      </c>
      <c r="C66" s="47">
        <v>5013</v>
      </c>
      <c r="D66" s="47">
        <v>4254</v>
      </c>
      <c r="E66" s="47">
        <v>5896</v>
      </c>
      <c r="F66" s="47">
        <v>1818</v>
      </c>
      <c r="G66" s="47">
        <v>4712</v>
      </c>
      <c r="H66" s="48">
        <v>24835</v>
      </c>
      <c r="I66" s="47">
        <v>2523</v>
      </c>
      <c r="J66" s="47">
        <v>1425</v>
      </c>
      <c r="K66" s="47">
        <v>5148</v>
      </c>
      <c r="L66" s="47">
        <v>3355</v>
      </c>
      <c r="M66" s="47">
        <v>1094</v>
      </c>
      <c r="N66" s="47">
        <v>3350</v>
      </c>
      <c r="O66" s="48">
        <v>16895</v>
      </c>
      <c r="P66" s="77">
        <v>466</v>
      </c>
      <c r="Q66" s="47">
        <v>42196</v>
      </c>
    </row>
    <row r="67" spans="1:17">
      <c r="A67" s="44" t="s">
        <v>91</v>
      </c>
      <c r="B67" s="45">
        <v>26</v>
      </c>
      <c r="C67" s="45">
        <v>20</v>
      </c>
      <c r="D67" s="45">
        <v>34</v>
      </c>
      <c r="E67" s="45">
        <v>54</v>
      </c>
      <c r="F67" s="45">
        <v>28</v>
      </c>
      <c r="G67" s="45">
        <v>32</v>
      </c>
      <c r="H67" s="46">
        <v>194</v>
      </c>
      <c r="I67" s="45">
        <v>66</v>
      </c>
      <c r="J67" s="45">
        <v>9</v>
      </c>
      <c r="K67" s="45">
        <v>76</v>
      </c>
      <c r="L67" s="45">
        <v>55</v>
      </c>
      <c r="M67" s="45">
        <v>57</v>
      </c>
      <c r="N67" s="45">
        <v>38</v>
      </c>
      <c r="O67" s="46">
        <v>301</v>
      </c>
      <c r="P67" s="76">
        <v>0</v>
      </c>
      <c r="Q67" s="45">
        <v>495</v>
      </c>
    </row>
    <row r="68" spans="1:17">
      <c r="A68" s="61" t="s">
        <v>92</v>
      </c>
      <c r="B68" s="45">
        <v>3168</v>
      </c>
      <c r="C68" s="45">
        <v>5033</v>
      </c>
      <c r="D68" s="45">
        <v>4288</v>
      </c>
      <c r="E68" s="45">
        <v>5950</v>
      </c>
      <c r="F68" s="45">
        <v>1846</v>
      </c>
      <c r="G68" s="45">
        <v>4744</v>
      </c>
      <c r="H68" s="46">
        <v>25029</v>
      </c>
      <c r="I68" s="45">
        <v>2589</v>
      </c>
      <c r="J68" s="45">
        <v>1434</v>
      </c>
      <c r="K68" s="45">
        <v>5224</v>
      </c>
      <c r="L68" s="45">
        <v>3410</v>
      </c>
      <c r="M68" s="45">
        <v>1151</v>
      </c>
      <c r="N68" s="45">
        <v>3388</v>
      </c>
      <c r="O68" s="46">
        <v>17196</v>
      </c>
      <c r="P68" s="76">
        <v>466</v>
      </c>
      <c r="Q68" s="45">
        <v>42691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68FC-CF9F-4C5F-9A78-4B4F3B680947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92</v>
      </c>
      <c r="C15" s="22">
        <v>137</v>
      </c>
      <c r="D15" s="22">
        <v>115</v>
      </c>
      <c r="E15" s="22">
        <v>184</v>
      </c>
      <c r="F15" s="22">
        <v>54</v>
      </c>
      <c r="G15" s="22">
        <v>115</v>
      </c>
      <c r="H15" s="23">
        <v>697</v>
      </c>
      <c r="I15" s="22">
        <v>46</v>
      </c>
      <c r="J15" s="22">
        <v>2</v>
      </c>
      <c r="K15" s="22">
        <v>96</v>
      </c>
      <c r="L15" s="22">
        <v>49</v>
      </c>
      <c r="M15" s="22">
        <v>44</v>
      </c>
      <c r="N15" s="22">
        <v>55</v>
      </c>
      <c r="O15" s="23">
        <v>292</v>
      </c>
      <c r="P15" s="72">
        <v>7</v>
      </c>
      <c r="Q15" s="22">
        <v>996</v>
      </c>
    </row>
    <row r="16" spans="1:17">
      <c r="A16" s="38" t="s">
        <v>40</v>
      </c>
      <c r="B16" s="22">
        <v>18</v>
      </c>
      <c r="C16" s="22">
        <v>17</v>
      </c>
      <c r="D16" s="22">
        <v>5</v>
      </c>
      <c r="E16" s="22">
        <v>19</v>
      </c>
      <c r="F16" s="22">
        <v>0</v>
      </c>
      <c r="G16" s="22">
        <v>8</v>
      </c>
      <c r="H16" s="23">
        <v>67</v>
      </c>
      <c r="I16" s="22">
        <v>8</v>
      </c>
      <c r="J16" s="22">
        <v>1</v>
      </c>
      <c r="K16" s="22">
        <v>2</v>
      </c>
      <c r="L16" s="22">
        <v>10</v>
      </c>
      <c r="M16" s="22">
        <v>8</v>
      </c>
      <c r="N16" s="22">
        <v>6</v>
      </c>
      <c r="O16" s="23">
        <v>35</v>
      </c>
      <c r="P16" s="72">
        <v>4</v>
      </c>
      <c r="Q16" s="22">
        <v>106</v>
      </c>
    </row>
    <row r="17" spans="1:17">
      <c r="A17" s="38" t="s">
        <v>41</v>
      </c>
      <c r="B17" s="22">
        <v>184</v>
      </c>
      <c r="C17" s="22">
        <v>93</v>
      </c>
      <c r="D17" s="22">
        <v>60</v>
      </c>
      <c r="E17" s="22">
        <v>139</v>
      </c>
      <c r="F17" s="22">
        <v>33</v>
      </c>
      <c r="G17" s="22">
        <v>57</v>
      </c>
      <c r="H17" s="23">
        <v>566</v>
      </c>
      <c r="I17" s="22">
        <v>33</v>
      </c>
      <c r="J17" s="22">
        <v>23</v>
      </c>
      <c r="K17" s="22">
        <v>192</v>
      </c>
      <c r="L17" s="22">
        <v>154</v>
      </c>
      <c r="M17" s="22">
        <v>33</v>
      </c>
      <c r="N17" s="22">
        <v>28</v>
      </c>
      <c r="O17" s="23">
        <v>463</v>
      </c>
      <c r="P17" s="72">
        <v>7</v>
      </c>
      <c r="Q17" s="22">
        <v>1036</v>
      </c>
    </row>
    <row r="18" spans="1:17">
      <c r="A18" s="44" t="s">
        <v>42</v>
      </c>
      <c r="B18" s="45">
        <v>64</v>
      </c>
      <c r="C18" s="45">
        <v>138</v>
      </c>
      <c r="D18" s="45">
        <v>109</v>
      </c>
      <c r="E18" s="45">
        <v>123</v>
      </c>
      <c r="F18" s="45">
        <v>1</v>
      </c>
      <c r="G18" s="45">
        <v>79</v>
      </c>
      <c r="H18" s="46">
        <v>514</v>
      </c>
      <c r="I18" s="45">
        <v>45</v>
      </c>
      <c r="J18" s="45">
        <v>12</v>
      </c>
      <c r="K18" s="45">
        <v>27</v>
      </c>
      <c r="L18" s="45">
        <v>23</v>
      </c>
      <c r="M18" s="45">
        <v>1</v>
      </c>
      <c r="N18" s="45">
        <v>30</v>
      </c>
      <c r="O18" s="46">
        <v>138</v>
      </c>
      <c r="P18" s="76">
        <v>0</v>
      </c>
      <c r="Q18" s="45">
        <v>652</v>
      </c>
    </row>
    <row r="19" spans="1:17">
      <c r="A19" s="38" t="s">
        <v>43</v>
      </c>
      <c r="B19" s="22">
        <v>224</v>
      </c>
      <c r="C19" s="22">
        <v>325</v>
      </c>
      <c r="D19" s="22">
        <v>312</v>
      </c>
      <c r="E19" s="22">
        <v>328</v>
      </c>
      <c r="F19" s="22">
        <v>82</v>
      </c>
      <c r="G19" s="22">
        <v>191</v>
      </c>
      <c r="H19" s="23">
        <v>1462</v>
      </c>
      <c r="I19" s="22">
        <v>346</v>
      </c>
      <c r="J19" s="22">
        <v>349</v>
      </c>
      <c r="K19" s="22">
        <v>779</v>
      </c>
      <c r="L19" s="22">
        <v>531</v>
      </c>
      <c r="M19" s="22">
        <v>139</v>
      </c>
      <c r="N19" s="22">
        <v>144</v>
      </c>
      <c r="O19" s="23">
        <v>2288</v>
      </c>
      <c r="P19" s="72">
        <v>3</v>
      </c>
      <c r="Q19" s="22">
        <v>3753</v>
      </c>
    </row>
    <row r="20" spans="1:17">
      <c r="A20" s="38" t="s">
        <v>44</v>
      </c>
      <c r="B20" s="22">
        <v>95</v>
      </c>
      <c r="C20" s="22">
        <v>95</v>
      </c>
      <c r="D20" s="22">
        <v>68</v>
      </c>
      <c r="E20" s="22">
        <v>41</v>
      </c>
      <c r="F20" s="22">
        <v>33</v>
      </c>
      <c r="G20" s="22">
        <v>48</v>
      </c>
      <c r="H20" s="23">
        <v>380</v>
      </c>
      <c r="I20" s="22">
        <v>34</v>
      </c>
      <c r="J20" s="22">
        <v>30</v>
      </c>
      <c r="K20" s="22">
        <v>105</v>
      </c>
      <c r="L20" s="22">
        <v>76</v>
      </c>
      <c r="M20" s="22">
        <v>22</v>
      </c>
      <c r="N20" s="22">
        <v>34</v>
      </c>
      <c r="O20" s="23">
        <v>301</v>
      </c>
      <c r="P20" s="72">
        <v>0</v>
      </c>
      <c r="Q20" s="22">
        <v>681</v>
      </c>
    </row>
    <row r="21" spans="1:17">
      <c r="A21" s="38" t="s">
        <v>45</v>
      </c>
      <c r="B21" s="22">
        <v>8</v>
      </c>
      <c r="C21" s="22">
        <v>18</v>
      </c>
      <c r="D21" s="22">
        <v>28</v>
      </c>
      <c r="E21" s="22">
        <v>19</v>
      </c>
      <c r="F21" s="22">
        <v>4</v>
      </c>
      <c r="G21" s="22">
        <v>14</v>
      </c>
      <c r="H21" s="23">
        <v>91</v>
      </c>
      <c r="I21" s="22">
        <v>48</v>
      </c>
      <c r="J21" s="22">
        <v>16</v>
      </c>
      <c r="K21" s="22">
        <v>65</v>
      </c>
      <c r="L21" s="22">
        <v>56</v>
      </c>
      <c r="M21" s="22">
        <v>22</v>
      </c>
      <c r="N21" s="22">
        <v>42</v>
      </c>
      <c r="O21" s="23">
        <v>249</v>
      </c>
      <c r="P21" s="72">
        <v>1</v>
      </c>
      <c r="Q21" s="22">
        <v>341</v>
      </c>
    </row>
    <row r="22" spans="1:17">
      <c r="A22" s="44" t="s">
        <v>46</v>
      </c>
      <c r="B22" s="45">
        <v>2</v>
      </c>
      <c r="C22" s="45">
        <v>21</v>
      </c>
      <c r="D22" s="45">
        <v>7</v>
      </c>
      <c r="E22" s="45">
        <v>24</v>
      </c>
      <c r="F22" s="45">
        <v>1</v>
      </c>
      <c r="G22" s="45">
        <v>18</v>
      </c>
      <c r="H22" s="46">
        <v>73</v>
      </c>
      <c r="I22" s="45">
        <v>5</v>
      </c>
      <c r="J22" s="45">
        <v>2</v>
      </c>
      <c r="K22" s="45">
        <v>24</v>
      </c>
      <c r="L22" s="45">
        <v>12</v>
      </c>
      <c r="M22" s="45">
        <v>3</v>
      </c>
      <c r="N22" s="45">
        <v>4</v>
      </c>
      <c r="O22" s="46">
        <v>50</v>
      </c>
      <c r="P22" s="76">
        <v>0</v>
      </c>
      <c r="Q22" s="45">
        <v>123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3</v>
      </c>
      <c r="H23" s="23">
        <v>3</v>
      </c>
      <c r="I23" s="22">
        <v>1</v>
      </c>
      <c r="J23" s="22">
        <v>1</v>
      </c>
      <c r="K23" s="22">
        <v>0</v>
      </c>
      <c r="L23" s="22">
        <v>0</v>
      </c>
      <c r="M23" s="22">
        <v>0</v>
      </c>
      <c r="N23" s="22">
        <v>43</v>
      </c>
      <c r="O23" s="23">
        <v>45</v>
      </c>
      <c r="P23" s="72">
        <v>0</v>
      </c>
      <c r="Q23" s="22">
        <v>48</v>
      </c>
    </row>
    <row r="24" spans="1:17">
      <c r="A24" s="38" t="s">
        <v>48</v>
      </c>
      <c r="B24" s="22">
        <v>189</v>
      </c>
      <c r="C24" s="22">
        <v>386</v>
      </c>
      <c r="D24" s="22">
        <v>111</v>
      </c>
      <c r="E24" s="22">
        <v>17</v>
      </c>
      <c r="F24" s="22">
        <v>10</v>
      </c>
      <c r="G24" s="22">
        <v>447</v>
      </c>
      <c r="H24" s="23">
        <v>1160</v>
      </c>
      <c r="I24" s="22">
        <v>163</v>
      </c>
      <c r="J24" s="22">
        <v>75</v>
      </c>
      <c r="K24" s="22">
        <v>678</v>
      </c>
      <c r="L24" s="22">
        <v>266</v>
      </c>
      <c r="M24" s="22">
        <v>57</v>
      </c>
      <c r="N24" s="22">
        <v>280</v>
      </c>
      <c r="O24" s="23">
        <v>1519</v>
      </c>
      <c r="P24" s="72">
        <v>320</v>
      </c>
      <c r="Q24" s="22">
        <v>2999</v>
      </c>
    </row>
    <row r="25" spans="1:17">
      <c r="A25" s="38" t="s">
        <v>49</v>
      </c>
      <c r="B25" s="22">
        <v>125</v>
      </c>
      <c r="C25" s="22">
        <v>155</v>
      </c>
      <c r="D25" s="22">
        <v>185</v>
      </c>
      <c r="E25" s="22">
        <v>209</v>
      </c>
      <c r="F25" s="22">
        <v>52</v>
      </c>
      <c r="G25" s="22">
        <v>141</v>
      </c>
      <c r="H25" s="23">
        <v>867</v>
      </c>
      <c r="I25" s="22">
        <v>123</v>
      </c>
      <c r="J25" s="22">
        <v>22</v>
      </c>
      <c r="K25" s="22">
        <v>179</v>
      </c>
      <c r="L25" s="22">
        <v>161</v>
      </c>
      <c r="M25" s="22">
        <v>56</v>
      </c>
      <c r="N25" s="22">
        <v>111</v>
      </c>
      <c r="O25" s="23">
        <v>652</v>
      </c>
      <c r="P25" s="72">
        <v>22</v>
      </c>
      <c r="Q25" s="22">
        <v>1541</v>
      </c>
    </row>
    <row r="26" spans="1:17">
      <c r="A26" s="44" t="s">
        <v>50</v>
      </c>
      <c r="B26" s="45">
        <v>0</v>
      </c>
      <c r="C26" s="45">
        <v>15</v>
      </c>
      <c r="D26" s="45">
        <v>24</v>
      </c>
      <c r="E26" s="45">
        <v>8</v>
      </c>
      <c r="F26" s="45">
        <v>0</v>
      </c>
      <c r="G26" s="45">
        <v>0</v>
      </c>
      <c r="H26" s="46">
        <v>47</v>
      </c>
      <c r="I26" s="45">
        <v>5</v>
      </c>
      <c r="J26" s="45">
        <v>5</v>
      </c>
      <c r="K26" s="45">
        <v>29</v>
      </c>
      <c r="L26" s="45">
        <v>15</v>
      </c>
      <c r="M26" s="45">
        <v>12</v>
      </c>
      <c r="N26" s="45">
        <v>6</v>
      </c>
      <c r="O26" s="46">
        <v>72</v>
      </c>
      <c r="P26" s="76">
        <v>13</v>
      </c>
      <c r="Q26" s="45">
        <v>132</v>
      </c>
    </row>
    <row r="27" spans="1:17">
      <c r="A27" s="38" t="s">
        <v>51</v>
      </c>
      <c r="B27" s="22">
        <v>47</v>
      </c>
      <c r="C27" s="22">
        <v>78</v>
      </c>
      <c r="D27" s="22">
        <v>13</v>
      </c>
      <c r="E27" s="22">
        <v>39</v>
      </c>
      <c r="F27" s="22">
        <v>15</v>
      </c>
      <c r="G27" s="22">
        <v>44</v>
      </c>
      <c r="H27" s="23">
        <v>236</v>
      </c>
      <c r="I27" s="22">
        <v>6</v>
      </c>
      <c r="J27" s="22">
        <v>1</v>
      </c>
      <c r="K27" s="22">
        <v>9</v>
      </c>
      <c r="L27" s="22">
        <v>11</v>
      </c>
      <c r="M27" s="22">
        <v>5</v>
      </c>
      <c r="N27" s="22">
        <v>4</v>
      </c>
      <c r="O27" s="23">
        <v>36</v>
      </c>
      <c r="P27" s="72">
        <v>4</v>
      </c>
      <c r="Q27" s="22">
        <v>276</v>
      </c>
    </row>
    <row r="28" spans="1:17">
      <c r="A28" s="38" t="s">
        <v>52</v>
      </c>
      <c r="B28" s="22">
        <v>93</v>
      </c>
      <c r="C28" s="22">
        <v>81</v>
      </c>
      <c r="D28" s="22">
        <v>121</v>
      </c>
      <c r="E28" s="22">
        <v>123</v>
      </c>
      <c r="F28" s="22">
        <v>8</v>
      </c>
      <c r="G28" s="22">
        <v>122</v>
      </c>
      <c r="H28" s="23">
        <v>548</v>
      </c>
      <c r="I28" s="22">
        <v>115</v>
      </c>
      <c r="J28" s="22">
        <v>6</v>
      </c>
      <c r="K28" s="22">
        <v>253</v>
      </c>
      <c r="L28" s="22">
        <v>154</v>
      </c>
      <c r="M28" s="22">
        <v>48</v>
      </c>
      <c r="N28" s="22">
        <v>294</v>
      </c>
      <c r="O28" s="23">
        <v>870</v>
      </c>
      <c r="P28" s="72">
        <v>0</v>
      </c>
      <c r="Q28" s="22">
        <v>1418</v>
      </c>
    </row>
    <row r="29" spans="1:17">
      <c r="A29" s="38" t="s">
        <v>53</v>
      </c>
      <c r="B29" s="22">
        <v>87</v>
      </c>
      <c r="C29" s="22">
        <v>64</v>
      </c>
      <c r="D29" s="22">
        <v>98</v>
      </c>
      <c r="E29" s="22">
        <v>129</v>
      </c>
      <c r="F29" s="22">
        <v>54</v>
      </c>
      <c r="G29" s="22">
        <v>98</v>
      </c>
      <c r="H29" s="23">
        <v>530</v>
      </c>
      <c r="I29" s="22">
        <v>1</v>
      </c>
      <c r="J29" s="22">
        <v>3</v>
      </c>
      <c r="K29" s="22">
        <v>29</v>
      </c>
      <c r="L29" s="22">
        <v>20</v>
      </c>
      <c r="M29" s="22">
        <v>15</v>
      </c>
      <c r="N29" s="22">
        <v>24</v>
      </c>
      <c r="O29" s="23">
        <v>92</v>
      </c>
      <c r="P29" s="72">
        <v>264</v>
      </c>
      <c r="Q29" s="22">
        <v>886</v>
      </c>
    </row>
    <row r="30" spans="1:17">
      <c r="A30" s="44" t="s">
        <v>54</v>
      </c>
      <c r="B30" s="45">
        <v>39</v>
      </c>
      <c r="C30" s="45">
        <v>96</v>
      </c>
      <c r="D30" s="45">
        <v>52</v>
      </c>
      <c r="E30" s="45">
        <v>77</v>
      </c>
      <c r="F30" s="45">
        <v>29</v>
      </c>
      <c r="G30" s="45">
        <v>45</v>
      </c>
      <c r="H30" s="46">
        <v>338</v>
      </c>
      <c r="I30" s="45">
        <v>16</v>
      </c>
      <c r="J30" s="45">
        <v>0</v>
      </c>
      <c r="K30" s="45">
        <v>28</v>
      </c>
      <c r="L30" s="45">
        <v>29</v>
      </c>
      <c r="M30" s="45">
        <v>5</v>
      </c>
      <c r="N30" s="45">
        <v>23</v>
      </c>
      <c r="O30" s="46">
        <v>101</v>
      </c>
      <c r="P30" s="76">
        <v>6</v>
      </c>
      <c r="Q30" s="45">
        <v>445</v>
      </c>
    </row>
    <row r="31" spans="1:17">
      <c r="A31" s="38" t="s">
        <v>55</v>
      </c>
      <c r="B31" s="22">
        <v>28</v>
      </c>
      <c r="C31" s="22">
        <v>128</v>
      </c>
      <c r="D31" s="22">
        <v>52</v>
      </c>
      <c r="E31" s="22">
        <v>87</v>
      </c>
      <c r="F31" s="22">
        <v>9</v>
      </c>
      <c r="G31" s="22">
        <v>60</v>
      </c>
      <c r="H31" s="23">
        <v>364</v>
      </c>
      <c r="I31" s="22">
        <v>17</v>
      </c>
      <c r="J31" s="22">
        <v>13</v>
      </c>
      <c r="K31" s="22">
        <v>26</v>
      </c>
      <c r="L31" s="22">
        <v>20</v>
      </c>
      <c r="M31" s="22">
        <v>6</v>
      </c>
      <c r="N31" s="22">
        <v>15</v>
      </c>
      <c r="O31" s="23">
        <v>97</v>
      </c>
      <c r="P31" s="72">
        <v>0</v>
      </c>
      <c r="Q31" s="22">
        <v>461</v>
      </c>
    </row>
    <row r="32" spans="1:17">
      <c r="A32" s="38" t="s">
        <v>56</v>
      </c>
      <c r="B32" s="22">
        <v>53</v>
      </c>
      <c r="C32" s="22">
        <v>124</v>
      </c>
      <c r="D32" s="22">
        <v>69</v>
      </c>
      <c r="E32" s="22">
        <v>207</v>
      </c>
      <c r="F32" s="22">
        <v>105</v>
      </c>
      <c r="G32" s="22">
        <v>71</v>
      </c>
      <c r="H32" s="23">
        <v>629</v>
      </c>
      <c r="I32" s="22">
        <v>26</v>
      </c>
      <c r="J32" s="22">
        <v>8</v>
      </c>
      <c r="K32" s="22">
        <v>59</v>
      </c>
      <c r="L32" s="22">
        <v>41</v>
      </c>
      <c r="M32" s="22">
        <v>16</v>
      </c>
      <c r="N32" s="22">
        <v>41</v>
      </c>
      <c r="O32" s="23">
        <v>191</v>
      </c>
      <c r="P32" s="72">
        <v>0</v>
      </c>
      <c r="Q32" s="22">
        <v>820</v>
      </c>
    </row>
    <row r="33" spans="1:17">
      <c r="A33" s="38" t="s">
        <v>57</v>
      </c>
      <c r="B33" s="22">
        <v>95</v>
      </c>
      <c r="C33" s="22">
        <v>71</v>
      </c>
      <c r="D33" s="22">
        <v>78</v>
      </c>
      <c r="E33" s="22">
        <v>271</v>
      </c>
      <c r="F33" s="22">
        <v>59</v>
      </c>
      <c r="G33" s="22">
        <v>93</v>
      </c>
      <c r="H33" s="23">
        <v>667</v>
      </c>
      <c r="I33" s="22">
        <v>47</v>
      </c>
      <c r="J33" s="22">
        <v>11</v>
      </c>
      <c r="K33" s="22">
        <v>89</v>
      </c>
      <c r="L33" s="22">
        <v>71</v>
      </c>
      <c r="M33" s="22">
        <v>19</v>
      </c>
      <c r="N33" s="22">
        <v>33</v>
      </c>
      <c r="O33" s="23">
        <v>270</v>
      </c>
      <c r="P33" s="72">
        <v>1</v>
      </c>
      <c r="Q33" s="22">
        <v>938</v>
      </c>
    </row>
    <row r="34" spans="1:17">
      <c r="A34" s="44" t="s">
        <v>58</v>
      </c>
      <c r="B34" s="45">
        <v>8</v>
      </c>
      <c r="C34" s="45">
        <v>32</v>
      </c>
      <c r="D34" s="45">
        <v>21</v>
      </c>
      <c r="E34" s="45">
        <v>34</v>
      </c>
      <c r="F34" s="45">
        <v>13</v>
      </c>
      <c r="G34" s="45">
        <v>30</v>
      </c>
      <c r="H34" s="46">
        <v>138</v>
      </c>
      <c r="I34" s="45">
        <v>0</v>
      </c>
      <c r="J34" s="45">
        <v>6</v>
      </c>
      <c r="K34" s="45">
        <v>0</v>
      </c>
      <c r="L34" s="45">
        <v>7</v>
      </c>
      <c r="M34" s="45">
        <v>9</v>
      </c>
      <c r="N34" s="45">
        <v>6</v>
      </c>
      <c r="O34" s="46">
        <v>28</v>
      </c>
      <c r="P34" s="76">
        <v>3</v>
      </c>
      <c r="Q34" s="45">
        <v>169</v>
      </c>
    </row>
    <row r="35" spans="1:17">
      <c r="A35" s="38" t="s">
        <v>59</v>
      </c>
      <c r="B35" s="22">
        <v>22</v>
      </c>
      <c r="C35" s="22">
        <v>64</v>
      </c>
      <c r="D35" s="22">
        <v>45</v>
      </c>
      <c r="E35" s="22">
        <v>57</v>
      </c>
      <c r="F35" s="22">
        <v>18</v>
      </c>
      <c r="G35" s="22">
        <v>26</v>
      </c>
      <c r="H35" s="23">
        <v>232</v>
      </c>
      <c r="I35" s="22">
        <v>50</v>
      </c>
      <c r="J35" s="22">
        <v>29</v>
      </c>
      <c r="K35" s="22">
        <v>103</v>
      </c>
      <c r="L35" s="22">
        <v>59</v>
      </c>
      <c r="M35" s="22">
        <v>17</v>
      </c>
      <c r="N35" s="22">
        <v>21</v>
      </c>
      <c r="O35" s="23">
        <v>279</v>
      </c>
      <c r="P35" s="72">
        <v>77</v>
      </c>
      <c r="Q35" s="22">
        <v>588</v>
      </c>
    </row>
    <row r="36" spans="1:17">
      <c r="A36" s="38" t="s">
        <v>60</v>
      </c>
      <c r="B36" s="22">
        <v>6</v>
      </c>
      <c r="C36" s="22">
        <v>19</v>
      </c>
      <c r="D36" s="22">
        <v>8</v>
      </c>
      <c r="E36" s="22">
        <v>31</v>
      </c>
      <c r="F36" s="22">
        <v>3</v>
      </c>
      <c r="G36" s="22">
        <v>21</v>
      </c>
      <c r="H36" s="23">
        <v>88</v>
      </c>
      <c r="I36" s="22">
        <v>70</v>
      </c>
      <c r="J36" s="22">
        <v>11</v>
      </c>
      <c r="K36" s="22">
        <v>115</v>
      </c>
      <c r="L36" s="22">
        <v>92</v>
      </c>
      <c r="M36" s="22">
        <v>5</v>
      </c>
      <c r="N36" s="22">
        <v>52</v>
      </c>
      <c r="O36" s="23">
        <v>345</v>
      </c>
      <c r="P36" s="72">
        <v>0</v>
      </c>
      <c r="Q36" s="22">
        <v>433</v>
      </c>
    </row>
    <row r="37" spans="1:17">
      <c r="A37" s="38" t="s">
        <v>61</v>
      </c>
      <c r="B37" s="22">
        <v>36</v>
      </c>
      <c r="C37" s="22">
        <v>107</v>
      </c>
      <c r="D37" s="22">
        <v>143</v>
      </c>
      <c r="E37" s="22">
        <v>247</v>
      </c>
      <c r="F37" s="22">
        <v>44</v>
      </c>
      <c r="G37" s="22">
        <v>148</v>
      </c>
      <c r="H37" s="23">
        <v>725</v>
      </c>
      <c r="I37" s="22">
        <v>93</v>
      </c>
      <c r="J37" s="22">
        <v>28</v>
      </c>
      <c r="K37" s="22">
        <v>215</v>
      </c>
      <c r="L37" s="22">
        <v>181</v>
      </c>
      <c r="M37" s="22">
        <v>58</v>
      </c>
      <c r="N37" s="22">
        <v>71</v>
      </c>
      <c r="O37" s="23">
        <v>646</v>
      </c>
      <c r="P37" s="72">
        <v>11</v>
      </c>
      <c r="Q37" s="22">
        <v>1382</v>
      </c>
    </row>
    <row r="38" spans="1:17">
      <c r="A38" s="44" t="s">
        <v>62</v>
      </c>
      <c r="B38" s="45">
        <v>22</v>
      </c>
      <c r="C38" s="45">
        <v>121</v>
      </c>
      <c r="D38" s="45">
        <v>92</v>
      </c>
      <c r="E38" s="45">
        <v>97</v>
      </c>
      <c r="F38" s="45">
        <v>52</v>
      </c>
      <c r="G38" s="45">
        <v>63</v>
      </c>
      <c r="H38" s="46">
        <v>447</v>
      </c>
      <c r="I38" s="45">
        <v>28</v>
      </c>
      <c r="J38" s="45">
        <v>5</v>
      </c>
      <c r="K38" s="45">
        <v>31</v>
      </c>
      <c r="L38" s="45">
        <v>61</v>
      </c>
      <c r="M38" s="45">
        <v>26</v>
      </c>
      <c r="N38" s="45">
        <v>27</v>
      </c>
      <c r="O38" s="46">
        <v>178</v>
      </c>
      <c r="P38" s="76">
        <v>0</v>
      </c>
      <c r="Q38" s="45">
        <v>625</v>
      </c>
    </row>
    <row r="39" spans="1:17">
      <c r="A39" s="38" t="s">
        <v>63</v>
      </c>
      <c r="B39" s="22">
        <v>124</v>
      </c>
      <c r="C39" s="22">
        <v>70</v>
      </c>
      <c r="D39" s="22">
        <v>3</v>
      </c>
      <c r="E39" s="22">
        <v>132</v>
      </c>
      <c r="F39" s="22">
        <v>295</v>
      </c>
      <c r="G39" s="22">
        <v>322</v>
      </c>
      <c r="H39" s="23">
        <v>946</v>
      </c>
      <c r="I39" s="22">
        <v>1</v>
      </c>
      <c r="J39" s="22">
        <v>0</v>
      </c>
      <c r="K39" s="22">
        <v>1</v>
      </c>
      <c r="L39" s="22">
        <v>0</v>
      </c>
      <c r="M39" s="22">
        <v>0</v>
      </c>
      <c r="N39" s="22">
        <v>0</v>
      </c>
      <c r="O39" s="23">
        <v>2</v>
      </c>
      <c r="P39" s="72">
        <v>1</v>
      </c>
      <c r="Q39" s="22">
        <v>949</v>
      </c>
    </row>
    <row r="40" spans="1:17">
      <c r="A40" s="38" t="s">
        <v>64</v>
      </c>
      <c r="B40" s="22">
        <v>100</v>
      </c>
      <c r="C40" s="22">
        <v>199</v>
      </c>
      <c r="D40" s="22">
        <v>109</v>
      </c>
      <c r="E40" s="22">
        <v>241</v>
      </c>
      <c r="F40" s="22">
        <v>24</v>
      </c>
      <c r="G40" s="22">
        <v>126</v>
      </c>
      <c r="H40" s="23">
        <v>799</v>
      </c>
      <c r="I40" s="22">
        <v>118</v>
      </c>
      <c r="J40" s="22">
        <v>60</v>
      </c>
      <c r="K40" s="22">
        <v>33</v>
      </c>
      <c r="L40" s="22">
        <v>26</v>
      </c>
      <c r="M40" s="22">
        <v>10</v>
      </c>
      <c r="N40" s="22">
        <v>79</v>
      </c>
      <c r="O40" s="23">
        <v>326</v>
      </c>
      <c r="P40" s="72">
        <v>32</v>
      </c>
      <c r="Q40" s="22">
        <v>1157</v>
      </c>
    </row>
    <row r="41" spans="1:17">
      <c r="A41" s="38" t="s">
        <v>65</v>
      </c>
      <c r="B41" s="22">
        <v>41</v>
      </c>
      <c r="C41" s="22">
        <v>67</v>
      </c>
      <c r="D41" s="22">
        <v>52</v>
      </c>
      <c r="E41" s="22">
        <v>23</v>
      </c>
      <c r="F41" s="22">
        <v>0</v>
      </c>
      <c r="G41" s="22">
        <v>40</v>
      </c>
      <c r="H41" s="23">
        <v>223</v>
      </c>
      <c r="I41" s="22">
        <v>1</v>
      </c>
      <c r="J41" s="22">
        <v>2</v>
      </c>
      <c r="K41" s="22">
        <v>5</v>
      </c>
      <c r="L41" s="22">
        <v>1</v>
      </c>
      <c r="M41" s="22">
        <v>3</v>
      </c>
      <c r="N41" s="22">
        <v>2</v>
      </c>
      <c r="O41" s="23">
        <v>14</v>
      </c>
      <c r="P41" s="72">
        <v>0</v>
      </c>
      <c r="Q41" s="22">
        <v>237</v>
      </c>
    </row>
    <row r="42" spans="1:17">
      <c r="A42" s="44" t="s">
        <v>66</v>
      </c>
      <c r="B42" s="45">
        <v>41</v>
      </c>
      <c r="C42" s="45">
        <v>43</v>
      </c>
      <c r="D42" s="45">
        <v>51</v>
      </c>
      <c r="E42" s="45">
        <v>40</v>
      </c>
      <c r="F42" s="45">
        <v>4</v>
      </c>
      <c r="G42" s="45">
        <v>52</v>
      </c>
      <c r="H42" s="46">
        <v>231</v>
      </c>
      <c r="I42" s="45">
        <v>0</v>
      </c>
      <c r="J42" s="45">
        <v>20</v>
      </c>
      <c r="K42" s="45">
        <v>12</v>
      </c>
      <c r="L42" s="45">
        <v>2</v>
      </c>
      <c r="M42" s="45">
        <v>1</v>
      </c>
      <c r="N42" s="45">
        <v>10</v>
      </c>
      <c r="O42" s="46">
        <v>45</v>
      </c>
      <c r="P42" s="76">
        <v>0</v>
      </c>
      <c r="Q42" s="45">
        <v>276</v>
      </c>
    </row>
    <row r="43" spans="1:17">
      <c r="A43" s="38" t="s">
        <v>67</v>
      </c>
      <c r="B43" s="22">
        <v>37</v>
      </c>
      <c r="C43" s="22">
        <v>45</v>
      </c>
      <c r="D43" s="22">
        <v>24</v>
      </c>
      <c r="E43" s="22">
        <v>25</v>
      </c>
      <c r="F43" s="22">
        <v>2</v>
      </c>
      <c r="G43" s="22">
        <v>9</v>
      </c>
      <c r="H43" s="23">
        <v>142</v>
      </c>
      <c r="I43" s="22">
        <v>35</v>
      </c>
      <c r="J43" s="22">
        <v>37</v>
      </c>
      <c r="K43" s="22">
        <v>18</v>
      </c>
      <c r="L43" s="22">
        <v>60</v>
      </c>
      <c r="M43" s="22">
        <v>15</v>
      </c>
      <c r="N43" s="22">
        <v>16</v>
      </c>
      <c r="O43" s="23">
        <v>181</v>
      </c>
      <c r="P43" s="72">
        <v>0</v>
      </c>
      <c r="Q43" s="22">
        <v>323</v>
      </c>
    </row>
    <row r="44" spans="1:17">
      <c r="A44" s="38" t="s">
        <v>68</v>
      </c>
      <c r="B44" s="22">
        <v>10</v>
      </c>
      <c r="C44" s="22">
        <v>21</v>
      </c>
      <c r="D44" s="22">
        <v>13</v>
      </c>
      <c r="E44" s="22">
        <v>18</v>
      </c>
      <c r="F44" s="22">
        <v>7</v>
      </c>
      <c r="G44" s="22">
        <v>18</v>
      </c>
      <c r="H44" s="23">
        <v>87</v>
      </c>
      <c r="I44" s="22">
        <v>6</v>
      </c>
      <c r="J44" s="22">
        <v>2</v>
      </c>
      <c r="K44" s="22">
        <v>4</v>
      </c>
      <c r="L44" s="22">
        <v>17</v>
      </c>
      <c r="M44" s="22">
        <v>2</v>
      </c>
      <c r="N44" s="22">
        <v>7</v>
      </c>
      <c r="O44" s="23">
        <v>38</v>
      </c>
      <c r="P44" s="72">
        <v>1</v>
      </c>
      <c r="Q44" s="22">
        <v>126</v>
      </c>
    </row>
    <row r="45" spans="1:17">
      <c r="A45" s="38" t="s">
        <v>69</v>
      </c>
      <c r="B45" s="22">
        <v>13</v>
      </c>
      <c r="C45" s="22">
        <v>48</v>
      </c>
      <c r="D45" s="22">
        <v>35</v>
      </c>
      <c r="E45" s="22">
        <v>42</v>
      </c>
      <c r="F45" s="22">
        <v>6</v>
      </c>
      <c r="G45" s="22">
        <v>29</v>
      </c>
      <c r="H45" s="23">
        <v>173</v>
      </c>
      <c r="I45" s="22">
        <v>46</v>
      </c>
      <c r="J45" s="22">
        <v>52</v>
      </c>
      <c r="K45" s="22">
        <v>177</v>
      </c>
      <c r="L45" s="22">
        <v>149</v>
      </c>
      <c r="M45" s="22">
        <v>35</v>
      </c>
      <c r="N45" s="22">
        <v>98</v>
      </c>
      <c r="O45" s="23">
        <v>557</v>
      </c>
      <c r="P45" s="72">
        <v>1</v>
      </c>
      <c r="Q45" s="22">
        <v>731</v>
      </c>
    </row>
    <row r="46" spans="1:17">
      <c r="A46" s="44" t="s">
        <v>70</v>
      </c>
      <c r="B46" s="45">
        <v>92</v>
      </c>
      <c r="C46" s="45">
        <v>67</v>
      </c>
      <c r="D46" s="45">
        <v>39</v>
      </c>
      <c r="E46" s="45">
        <v>49</v>
      </c>
      <c r="F46" s="45">
        <v>14</v>
      </c>
      <c r="G46" s="45">
        <v>55</v>
      </c>
      <c r="H46" s="46">
        <v>316</v>
      </c>
      <c r="I46" s="45">
        <v>19</v>
      </c>
      <c r="J46" s="45">
        <v>3</v>
      </c>
      <c r="K46" s="45">
        <v>43</v>
      </c>
      <c r="L46" s="45">
        <v>20</v>
      </c>
      <c r="M46" s="45">
        <v>7</v>
      </c>
      <c r="N46" s="45">
        <v>21</v>
      </c>
      <c r="O46" s="46">
        <v>113</v>
      </c>
      <c r="P46" s="76">
        <v>3</v>
      </c>
      <c r="Q46" s="45">
        <v>432</v>
      </c>
    </row>
    <row r="47" spans="1:17">
      <c r="A47" s="38" t="s">
        <v>71</v>
      </c>
      <c r="B47" s="22">
        <v>70</v>
      </c>
      <c r="C47" s="22">
        <v>114</v>
      </c>
      <c r="D47" s="22">
        <v>121</v>
      </c>
      <c r="E47" s="22">
        <v>149</v>
      </c>
      <c r="F47" s="22">
        <v>120</v>
      </c>
      <c r="G47" s="22">
        <v>255</v>
      </c>
      <c r="H47" s="23">
        <v>829</v>
      </c>
      <c r="I47" s="22">
        <v>50</v>
      </c>
      <c r="J47" s="22">
        <v>79</v>
      </c>
      <c r="K47" s="22">
        <v>250</v>
      </c>
      <c r="L47" s="22">
        <v>101</v>
      </c>
      <c r="M47" s="22">
        <v>27</v>
      </c>
      <c r="N47" s="22">
        <v>123</v>
      </c>
      <c r="O47" s="23">
        <v>630</v>
      </c>
      <c r="P47" s="72">
        <v>1</v>
      </c>
      <c r="Q47" s="22">
        <v>1460</v>
      </c>
    </row>
    <row r="48" spans="1:17">
      <c r="A48" s="38" t="s">
        <v>72</v>
      </c>
      <c r="B48" s="22">
        <v>79</v>
      </c>
      <c r="C48" s="22">
        <v>108</v>
      </c>
      <c r="D48" s="22">
        <v>109</v>
      </c>
      <c r="E48" s="22">
        <v>260</v>
      </c>
      <c r="F48" s="22">
        <v>135</v>
      </c>
      <c r="G48" s="22">
        <v>298</v>
      </c>
      <c r="H48" s="23">
        <v>989</v>
      </c>
      <c r="I48" s="22">
        <v>69</v>
      </c>
      <c r="J48" s="22">
        <v>33</v>
      </c>
      <c r="K48" s="22">
        <v>148</v>
      </c>
      <c r="L48" s="22">
        <v>100</v>
      </c>
      <c r="M48" s="22">
        <v>56</v>
      </c>
      <c r="N48" s="22">
        <v>162</v>
      </c>
      <c r="O48" s="23">
        <v>568</v>
      </c>
      <c r="P48" s="72">
        <v>0</v>
      </c>
      <c r="Q48" s="22">
        <v>1557</v>
      </c>
    </row>
    <row r="49" spans="1:17">
      <c r="A49" s="38" t="s">
        <v>73</v>
      </c>
      <c r="B49" s="22">
        <v>5</v>
      </c>
      <c r="C49" s="22">
        <v>13</v>
      </c>
      <c r="D49" s="22">
        <v>14</v>
      </c>
      <c r="E49" s="22">
        <v>6</v>
      </c>
      <c r="F49" s="22">
        <v>2</v>
      </c>
      <c r="G49" s="22">
        <v>30</v>
      </c>
      <c r="H49" s="23">
        <v>70</v>
      </c>
      <c r="I49" s="22">
        <v>1</v>
      </c>
      <c r="J49" s="22">
        <v>7</v>
      </c>
      <c r="K49" s="22">
        <v>0</v>
      </c>
      <c r="L49" s="22">
        <v>1</v>
      </c>
      <c r="M49" s="22">
        <v>2</v>
      </c>
      <c r="N49" s="22">
        <v>5</v>
      </c>
      <c r="O49" s="23">
        <v>16</v>
      </c>
      <c r="P49" s="72">
        <v>0</v>
      </c>
      <c r="Q49" s="22">
        <v>86</v>
      </c>
    </row>
    <row r="50" spans="1:17">
      <c r="A50" s="44" t="s">
        <v>74</v>
      </c>
      <c r="B50" s="45">
        <v>35</v>
      </c>
      <c r="C50" s="45">
        <v>0</v>
      </c>
      <c r="D50" s="45">
        <v>0</v>
      </c>
      <c r="E50" s="45">
        <v>0</v>
      </c>
      <c r="F50" s="45">
        <v>0</v>
      </c>
      <c r="G50" s="45">
        <v>10</v>
      </c>
      <c r="H50" s="46">
        <v>45</v>
      </c>
      <c r="I50" s="45">
        <v>35</v>
      </c>
      <c r="J50" s="45">
        <v>0</v>
      </c>
      <c r="K50" s="45">
        <v>0</v>
      </c>
      <c r="L50" s="45">
        <v>0</v>
      </c>
      <c r="M50" s="45">
        <v>0</v>
      </c>
      <c r="N50" s="45">
        <v>5</v>
      </c>
      <c r="O50" s="46">
        <v>40</v>
      </c>
      <c r="P50" s="76">
        <v>1281</v>
      </c>
      <c r="Q50" s="45">
        <v>1366</v>
      </c>
    </row>
    <row r="51" spans="1:17">
      <c r="A51" s="38" t="s">
        <v>75</v>
      </c>
      <c r="B51" s="22">
        <v>69</v>
      </c>
      <c r="C51" s="22">
        <v>105</v>
      </c>
      <c r="D51" s="22">
        <v>76</v>
      </c>
      <c r="E51" s="22">
        <v>150</v>
      </c>
      <c r="F51" s="22">
        <v>3</v>
      </c>
      <c r="G51" s="22">
        <v>77</v>
      </c>
      <c r="H51" s="23">
        <v>480</v>
      </c>
      <c r="I51" s="22">
        <v>53</v>
      </c>
      <c r="J51" s="22">
        <v>12</v>
      </c>
      <c r="K51" s="22">
        <v>29</v>
      </c>
      <c r="L51" s="22">
        <v>47</v>
      </c>
      <c r="M51" s="22">
        <v>7</v>
      </c>
      <c r="N51" s="22">
        <v>22</v>
      </c>
      <c r="O51" s="23">
        <v>170</v>
      </c>
      <c r="P51" s="72">
        <v>0</v>
      </c>
      <c r="Q51" s="22">
        <v>650</v>
      </c>
    </row>
    <row r="52" spans="1:17">
      <c r="A52" s="38" t="s">
        <v>76</v>
      </c>
      <c r="B52" s="22">
        <v>33</v>
      </c>
      <c r="C52" s="22">
        <v>151</v>
      </c>
      <c r="D52" s="22">
        <v>61</v>
      </c>
      <c r="E52" s="22">
        <v>54</v>
      </c>
      <c r="F52" s="22">
        <v>14</v>
      </c>
      <c r="G52" s="22">
        <v>46</v>
      </c>
      <c r="H52" s="23">
        <v>359</v>
      </c>
      <c r="I52" s="22">
        <v>5</v>
      </c>
      <c r="J52" s="22">
        <v>3</v>
      </c>
      <c r="K52" s="22">
        <v>38</v>
      </c>
      <c r="L52" s="22">
        <v>18</v>
      </c>
      <c r="M52" s="22">
        <v>17</v>
      </c>
      <c r="N52" s="22">
        <v>11</v>
      </c>
      <c r="O52" s="23">
        <v>92</v>
      </c>
      <c r="P52" s="72">
        <v>0</v>
      </c>
      <c r="Q52" s="22">
        <v>451</v>
      </c>
    </row>
    <row r="53" spans="1:17">
      <c r="A53" s="38" t="s">
        <v>77</v>
      </c>
      <c r="B53" s="22">
        <v>68</v>
      </c>
      <c r="C53" s="22">
        <v>175</v>
      </c>
      <c r="D53" s="22">
        <v>218</v>
      </c>
      <c r="E53" s="22">
        <v>203</v>
      </c>
      <c r="F53" s="22">
        <v>86</v>
      </c>
      <c r="G53" s="22">
        <v>182</v>
      </c>
      <c r="H53" s="23">
        <v>932</v>
      </c>
      <c r="I53" s="22">
        <v>56</v>
      </c>
      <c r="J53" s="22">
        <v>30</v>
      </c>
      <c r="K53" s="22">
        <v>217</v>
      </c>
      <c r="L53" s="22">
        <v>114</v>
      </c>
      <c r="M53" s="22">
        <v>44</v>
      </c>
      <c r="N53" s="22">
        <v>126</v>
      </c>
      <c r="O53" s="23">
        <v>587</v>
      </c>
      <c r="P53" s="72">
        <v>1</v>
      </c>
      <c r="Q53" s="22">
        <v>1520</v>
      </c>
    </row>
    <row r="54" spans="1:17">
      <c r="A54" s="44" t="s">
        <v>78</v>
      </c>
      <c r="B54" s="45">
        <v>3</v>
      </c>
      <c r="C54" s="45">
        <v>1</v>
      </c>
      <c r="D54" s="45">
        <v>6</v>
      </c>
      <c r="E54" s="45">
        <v>3</v>
      </c>
      <c r="F54" s="45">
        <v>0</v>
      </c>
      <c r="G54" s="45">
        <v>0</v>
      </c>
      <c r="H54" s="46">
        <v>13</v>
      </c>
      <c r="I54" s="45">
        <v>11</v>
      </c>
      <c r="J54" s="45">
        <v>8</v>
      </c>
      <c r="K54" s="45">
        <v>22</v>
      </c>
      <c r="L54" s="45">
        <v>12</v>
      </c>
      <c r="M54" s="45">
        <v>8</v>
      </c>
      <c r="N54" s="45">
        <v>6</v>
      </c>
      <c r="O54" s="46">
        <v>67</v>
      </c>
      <c r="P54" s="76">
        <v>0</v>
      </c>
      <c r="Q54" s="45">
        <v>80</v>
      </c>
    </row>
    <row r="55" spans="1:17">
      <c r="A55" s="38" t="s">
        <v>79</v>
      </c>
      <c r="B55" s="22">
        <v>145</v>
      </c>
      <c r="C55" s="22">
        <v>168</v>
      </c>
      <c r="D55" s="22">
        <v>186</v>
      </c>
      <c r="E55" s="22">
        <v>265</v>
      </c>
      <c r="F55" s="22">
        <v>92</v>
      </c>
      <c r="G55" s="22">
        <v>34</v>
      </c>
      <c r="H55" s="23">
        <v>890</v>
      </c>
      <c r="I55" s="22">
        <v>21</v>
      </c>
      <c r="J55" s="22">
        <v>22</v>
      </c>
      <c r="K55" s="22">
        <v>51</v>
      </c>
      <c r="L55" s="22">
        <v>20</v>
      </c>
      <c r="M55" s="22">
        <v>5</v>
      </c>
      <c r="N55" s="22">
        <v>16</v>
      </c>
      <c r="O55" s="23">
        <v>135</v>
      </c>
      <c r="P55" s="72">
        <v>40</v>
      </c>
      <c r="Q55" s="22">
        <v>1065</v>
      </c>
    </row>
    <row r="56" spans="1:17">
      <c r="A56" s="38" t="s">
        <v>80</v>
      </c>
      <c r="B56" s="22">
        <v>21</v>
      </c>
      <c r="C56" s="22">
        <v>41</v>
      </c>
      <c r="D56" s="22">
        <v>28</v>
      </c>
      <c r="E56" s="22">
        <v>32</v>
      </c>
      <c r="F56" s="22">
        <v>5</v>
      </c>
      <c r="G56" s="22">
        <v>34</v>
      </c>
      <c r="H56" s="23">
        <v>161</v>
      </c>
      <c r="I56" s="22">
        <v>0</v>
      </c>
      <c r="J56" s="22">
        <v>1</v>
      </c>
      <c r="K56" s="22">
        <v>5</v>
      </c>
      <c r="L56" s="22">
        <v>2</v>
      </c>
      <c r="M56" s="22">
        <v>1</v>
      </c>
      <c r="N56" s="22">
        <v>3</v>
      </c>
      <c r="O56" s="23">
        <v>12</v>
      </c>
      <c r="P56" s="72">
        <v>0</v>
      </c>
      <c r="Q56" s="22">
        <v>173</v>
      </c>
    </row>
    <row r="57" spans="1:17">
      <c r="A57" s="38" t="s">
        <v>81</v>
      </c>
      <c r="B57" s="22">
        <v>128</v>
      </c>
      <c r="C57" s="22">
        <v>123</v>
      </c>
      <c r="D57" s="22">
        <v>191</v>
      </c>
      <c r="E57" s="22">
        <v>154</v>
      </c>
      <c r="F57" s="22">
        <v>125</v>
      </c>
      <c r="G57" s="22">
        <v>140</v>
      </c>
      <c r="H57" s="23">
        <v>861</v>
      </c>
      <c r="I57" s="22">
        <v>64</v>
      </c>
      <c r="J57" s="22">
        <v>11</v>
      </c>
      <c r="K57" s="22">
        <v>169</v>
      </c>
      <c r="L57" s="22">
        <v>115</v>
      </c>
      <c r="M57" s="22">
        <v>30</v>
      </c>
      <c r="N57" s="22">
        <v>56</v>
      </c>
      <c r="O57" s="23">
        <v>445</v>
      </c>
      <c r="P57" s="72">
        <v>1</v>
      </c>
      <c r="Q57" s="22">
        <v>1307</v>
      </c>
    </row>
    <row r="58" spans="1:17">
      <c r="A58" s="44" t="s">
        <v>82</v>
      </c>
      <c r="B58" s="45">
        <v>253</v>
      </c>
      <c r="C58" s="45">
        <v>504</v>
      </c>
      <c r="D58" s="45">
        <v>384</v>
      </c>
      <c r="E58" s="45">
        <v>578</v>
      </c>
      <c r="F58" s="45">
        <v>116</v>
      </c>
      <c r="G58" s="45">
        <v>288</v>
      </c>
      <c r="H58" s="46">
        <v>2123</v>
      </c>
      <c r="I58" s="45">
        <v>360</v>
      </c>
      <c r="J58" s="45">
        <v>256</v>
      </c>
      <c r="K58" s="45">
        <v>365</v>
      </c>
      <c r="L58" s="45">
        <v>81</v>
      </c>
      <c r="M58" s="45">
        <v>26</v>
      </c>
      <c r="N58" s="45">
        <v>568</v>
      </c>
      <c r="O58" s="46">
        <v>1656</v>
      </c>
      <c r="P58" s="76">
        <v>0</v>
      </c>
      <c r="Q58" s="45">
        <v>3779</v>
      </c>
    </row>
    <row r="59" spans="1:17">
      <c r="A59" s="38" t="s">
        <v>83</v>
      </c>
      <c r="B59" s="22">
        <v>88</v>
      </c>
      <c r="C59" s="22">
        <v>0</v>
      </c>
      <c r="D59" s="22">
        <v>138</v>
      </c>
      <c r="E59" s="22">
        <v>3</v>
      </c>
      <c r="F59" s="22">
        <v>0</v>
      </c>
      <c r="G59" s="22">
        <v>123</v>
      </c>
      <c r="H59" s="23">
        <v>352</v>
      </c>
      <c r="I59" s="22">
        <v>13</v>
      </c>
      <c r="J59" s="22">
        <v>4</v>
      </c>
      <c r="K59" s="22">
        <v>0</v>
      </c>
      <c r="L59" s="22">
        <v>0</v>
      </c>
      <c r="M59" s="22">
        <v>0</v>
      </c>
      <c r="N59" s="22">
        <v>4</v>
      </c>
      <c r="O59" s="23">
        <v>21</v>
      </c>
      <c r="P59" s="72">
        <v>0</v>
      </c>
      <c r="Q59" s="22">
        <v>373</v>
      </c>
    </row>
    <row r="60" spans="1:17">
      <c r="A60" s="38" t="s">
        <v>84</v>
      </c>
      <c r="B60" s="22">
        <v>7</v>
      </c>
      <c r="C60" s="22">
        <v>5</v>
      </c>
      <c r="D60" s="22">
        <v>16</v>
      </c>
      <c r="E60" s="22">
        <v>17</v>
      </c>
      <c r="F60" s="22">
        <v>1</v>
      </c>
      <c r="G60" s="22">
        <v>24</v>
      </c>
      <c r="H60" s="23">
        <v>70</v>
      </c>
      <c r="I60" s="22">
        <v>1</v>
      </c>
      <c r="J60" s="22">
        <v>0</v>
      </c>
      <c r="K60" s="22">
        <v>0</v>
      </c>
      <c r="L60" s="22">
        <v>3</v>
      </c>
      <c r="M60" s="22">
        <v>1</v>
      </c>
      <c r="N60" s="22">
        <v>1</v>
      </c>
      <c r="O60" s="23">
        <v>6</v>
      </c>
      <c r="P60" s="72">
        <v>0</v>
      </c>
      <c r="Q60" s="22">
        <v>76</v>
      </c>
    </row>
    <row r="61" spans="1:17">
      <c r="A61" s="38" t="s">
        <v>85</v>
      </c>
      <c r="B61" s="22">
        <v>66</v>
      </c>
      <c r="C61" s="22">
        <v>101</v>
      </c>
      <c r="D61" s="22">
        <v>125</v>
      </c>
      <c r="E61" s="22">
        <v>170</v>
      </c>
      <c r="F61" s="22">
        <v>13</v>
      </c>
      <c r="G61" s="22">
        <v>77</v>
      </c>
      <c r="H61" s="23">
        <v>552</v>
      </c>
      <c r="I61" s="22">
        <v>72</v>
      </c>
      <c r="J61" s="22">
        <v>16</v>
      </c>
      <c r="K61" s="22">
        <v>96</v>
      </c>
      <c r="L61" s="22">
        <v>100</v>
      </c>
      <c r="M61" s="22">
        <v>39</v>
      </c>
      <c r="N61" s="22">
        <v>54</v>
      </c>
      <c r="O61" s="23">
        <v>377</v>
      </c>
      <c r="P61" s="72">
        <v>0</v>
      </c>
      <c r="Q61" s="22">
        <v>929</v>
      </c>
    </row>
    <row r="62" spans="1:17">
      <c r="A62" s="44" t="s">
        <v>86</v>
      </c>
      <c r="B62" s="45">
        <v>52</v>
      </c>
      <c r="C62" s="45">
        <v>98</v>
      </c>
      <c r="D62" s="45">
        <v>65</v>
      </c>
      <c r="E62" s="45">
        <v>85</v>
      </c>
      <c r="F62" s="45">
        <v>26</v>
      </c>
      <c r="G62" s="45">
        <v>37</v>
      </c>
      <c r="H62" s="46">
        <v>363</v>
      </c>
      <c r="I62" s="45">
        <v>33</v>
      </c>
      <c r="J62" s="45">
        <v>37</v>
      </c>
      <c r="K62" s="45">
        <v>65</v>
      </c>
      <c r="L62" s="45">
        <v>40</v>
      </c>
      <c r="M62" s="45">
        <v>15</v>
      </c>
      <c r="N62" s="45">
        <v>78</v>
      </c>
      <c r="O62" s="46">
        <v>268</v>
      </c>
      <c r="P62" s="76">
        <v>0</v>
      </c>
      <c r="Q62" s="45">
        <v>631</v>
      </c>
    </row>
    <row r="63" spans="1:17">
      <c r="A63" s="38" t="s">
        <v>87</v>
      </c>
      <c r="B63" s="22">
        <v>53</v>
      </c>
      <c r="C63" s="22">
        <v>38</v>
      </c>
      <c r="D63" s="22">
        <v>90</v>
      </c>
      <c r="E63" s="22">
        <v>128</v>
      </c>
      <c r="F63" s="22">
        <v>5</v>
      </c>
      <c r="G63" s="22">
        <v>37</v>
      </c>
      <c r="H63" s="23">
        <v>351</v>
      </c>
      <c r="I63" s="22">
        <v>14</v>
      </c>
      <c r="J63" s="22">
        <v>0</v>
      </c>
      <c r="K63" s="22">
        <v>14</v>
      </c>
      <c r="L63" s="22">
        <v>18</v>
      </c>
      <c r="M63" s="22">
        <v>5</v>
      </c>
      <c r="N63" s="22">
        <v>9</v>
      </c>
      <c r="O63" s="23">
        <v>60</v>
      </c>
      <c r="P63" s="72">
        <v>0</v>
      </c>
      <c r="Q63" s="22">
        <v>411</v>
      </c>
    </row>
    <row r="64" spans="1:17">
      <c r="A64" s="38" t="s">
        <v>88</v>
      </c>
      <c r="B64" s="22">
        <v>33</v>
      </c>
      <c r="C64" s="22">
        <v>168</v>
      </c>
      <c r="D64" s="22">
        <v>118</v>
      </c>
      <c r="E64" s="22">
        <v>151</v>
      </c>
      <c r="F64" s="22">
        <v>33</v>
      </c>
      <c r="G64" s="22">
        <v>112</v>
      </c>
      <c r="H64" s="23">
        <v>615</v>
      </c>
      <c r="I64" s="22">
        <v>9</v>
      </c>
      <c r="J64" s="22">
        <v>10</v>
      </c>
      <c r="K64" s="22">
        <v>52</v>
      </c>
      <c r="L64" s="22">
        <v>63</v>
      </c>
      <c r="M64" s="22">
        <v>19</v>
      </c>
      <c r="N64" s="22">
        <v>30</v>
      </c>
      <c r="O64" s="23">
        <v>183</v>
      </c>
      <c r="P64" s="72">
        <v>1</v>
      </c>
      <c r="Q64" s="22">
        <v>799</v>
      </c>
    </row>
    <row r="65" spans="1:17" ht="15" thickBot="1">
      <c r="A65" s="38" t="s">
        <v>89</v>
      </c>
      <c r="B65" s="22">
        <v>51</v>
      </c>
      <c r="C65" s="22">
        <v>59</v>
      </c>
      <c r="D65" s="22">
        <v>2</v>
      </c>
      <c r="E65" s="22">
        <v>13</v>
      </c>
      <c r="F65" s="22">
        <v>1</v>
      </c>
      <c r="G65" s="22">
        <v>17</v>
      </c>
      <c r="H65" s="23">
        <v>143</v>
      </c>
      <c r="I65" s="22">
        <v>0</v>
      </c>
      <c r="J65" s="22">
        <v>0</v>
      </c>
      <c r="K65" s="22">
        <v>1</v>
      </c>
      <c r="L65" s="22">
        <v>2</v>
      </c>
      <c r="M65" s="22">
        <v>0</v>
      </c>
      <c r="N65" s="22">
        <v>6</v>
      </c>
      <c r="O65" s="23">
        <v>9</v>
      </c>
      <c r="P65" s="72">
        <v>0</v>
      </c>
      <c r="Q65" s="22">
        <v>152</v>
      </c>
    </row>
    <row r="66" spans="1:17" ht="15" thickTop="1">
      <c r="A66" s="60" t="s">
        <v>90</v>
      </c>
      <c r="B66" s="47">
        <v>3254</v>
      </c>
      <c r="C66" s="47">
        <v>4917</v>
      </c>
      <c r="D66" s="47">
        <v>4090</v>
      </c>
      <c r="E66" s="47">
        <v>5501</v>
      </c>
      <c r="F66" s="47">
        <v>1808</v>
      </c>
      <c r="G66" s="47">
        <v>4414</v>
      </c>
      <c r="H66" s="48">
        <v>23984</v>
      </c>
      <c r="I66" s="47">
        <v>2419</v>
      </c>
      <c r="J66" s="47">
        <v>1364</v>
      </c>
      <c r="K66" s="47">
        <v>4948</v>
      </c>
      <c r="L66" s="47">
        <v>3211</v>
      </c>
      <c r="M66" s="47">
        <v>1001</v>
      </c>
      <c r="N66" s="47">
        <v>2912</v>
      </c>
      <c r="O66" s="48">
        <v>15855</v>
      </c>
      <c r="P66" s="77">
        <v>2106</v>
      </c>
      <c r="Q66" s="47">
        <v>41945</v>
      </c>
    </row>
    <row r="67" spans="1:17">
      <c r="A67" s="44" t="s">
        <v>91</v>
      </c>
      <c r="B67" s="45">
        <v>39</v>
      </c>
      <c r="C67" s="45">
        <v>31</v>
      </c>
      <c r="D67" s="45">
        <v>48</v>
      </c>
      <c r="E67" s="45">
        <v>61</v>
      </c>
      <c r="F67" s="45">
        <v>26</v>
      </c>
      <c r="G67" s="45">
        <v>32</v>
      </c>
      <c r="H67" s="46">
        <v>237</v>
      </c>
      <c r="I67" s="45">
        <v>78</v>
      </c>
      <c r="J67" s="45">
        <v>4</v>
      </c>
      <c r="K67" s="45">
        <v>80</v>
      </c>
      <c r="L67" s="45">
        <v>71</v>
      </c>
      <c r="M67" s="45">
        <v>61</v>
      </c>
      <c r="N67" s="45">
        <v>37</v>
      </c>
      <c r="O67" s="46">
        <v>331</v>
      </c>
      <c r="P67" s="76">
        <v>0</v>
      </c>
      <c r="Q67" s="45">
        <v>568</v>
      </c>
    </row>
    <row r="68" spans="1:17">
      <c r="A68" s="61" t="s">
        <v>92</v>
      </c>
      <c r="B68" s="45">
        <v>3293</v>
      </c>
      <c r="C68" s="45">
        <v>4948</v>
      </c>
      <c r="D68" s="45">
        <v>4138</v>
      </c>
      <c r="E68" s="45">
        <v>5562</v>
      </c>
      <c r="F68" s="45">
        <v>1834</v>
      </c>
      <c r="G68" s="45">
        <v>4446</v>
      </c>
      <c r="H68" s="46">
        <v>24221</v>
      </c>
      <c r="I68" s="45">
        <v>2497</v>
      </c>
      <c r="J68" s="45">
        <v>1368</v>
      </c>
      <c r="K68" s="45">
        <v>5028</v>
      </c>
      <c r="L68" s="45">
        <v>3282</v>
      </c>
      <c r="M68" s="45">
        <v>1062</v>
      </c>
      <c r="N68" s="45">
        <v>2949</v>
      </c>
      <c r="O68" s="46">
        <v>16186</v>
      </c>
      <c r="P68" s="76">
        <v>2106</v>
      </c>
      <c r="Q68" s="45">
        <v>42513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8D5B-EA43-4973-A54B-38734001FFEE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121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105</v>
      </c>
      <c r="C15" s="22">
        <v>164</v>
      </c>
      <c r="D15" s="22">
        <v>137</v>
      </c>
      <c r="E15" s="22">
        <v>227</v>
      </c>
      <c r="F15" s="22">
        <v>63</v>
      </c>
      <c r="G15" s="22">
        <v>114</v>
      </c>
      <c r="H15" s="23">
        <v>810</v>
      </c>
      <c r="I15" s="22">
        <v>57</v>
      </c>
      <c r="J15" s="22">
        <v>2</v>
      </c>
      <c r="K15" s="22">
        <v>122</v>
      </c>
      <c r="L15" s="22">
        <v>70</v>
      </c>
      <c r="M15" s="22">
        <v>35</v>
      </c>
      <c r="N15" s="22">
        <v>40</v>
      </c>
      <c r="O15" s="23">
        <v>326</v>
      </c>
      <c r="P15" s="72">
        <v>2</v>
      </c>
      <c r="Q15" s="22">
        <v>1138</v>
      </c>
    </row>
    <row r="16" spans="1:17">
      <c r="A16" s="38" t="s">
        <v>40</v>
      </c>
      <c r="B16" s="22">
        <v>17</v>
      </c>
      <c r="C16" s="22">
        <v>7</v>
      </c>
      <c r="D16" s="22">
        <v>6</v>
      </c>
      <c r="E16" s="22">
        <v>10</v>
      </c>
      <c r="F16" s="22">
        <v>7</v>
      </c>
      <c r="G16" s="22">
        <v>7</v>
      </c>
      <c r="H16" s="23">
        <v>54</v>
      </c>
      <c r="I16" s="22">
        <v>1</v>
      </c>
      <c r="J16" s="22">
        <v>0</v>
      </c>
      <c r="K16" s="22">
        <v>7</v>
      </c>
      <c r="L16" s="22">
        <v>10</v>
      </c>
      <c r="M16" s="22">
        <v>4</v>
      </c>
      <c r="N16" s="22">
        <v>3</v>
      </c>
      <c r="O16" s="23">
        <v>25</v>
      </c>
      <c r="P16" s="72">
        <v>0</v>
      </c>
      <c r="Q16" s="22">
        <v>79</v>
      </c>
    </row>
    <row r="17" spans="1:17">
      <c r="A17" s="38" t="s">
        <v>41</v>
      </c>
      <c r="B17" s="22">
        <v>142</v>
      </c>
      <c r="C17" s="22">
        <v>94</v>
      </c>
      <c r="D17" s="22">
        <v>81</v>
      </c>
      <c r="E17" s="22">
        <v>138</v>
      </c>
      <c r="F17" s="22">
        <v>27</v>
      </c>
      <c r="G17" s="22">
        <v>58</v>
      </c>
      <c r="H17" s="23">
        <v>540</v>
      </c>
      <c r="I17" s="22">
        <v>35</v>
      </c>
      <c r="J17" s="22">
        <v>22</v>
      </c>
      <c r="K17" s="22">
        <v>208</v>
      </c>
      <c r="L17" s="22">
        <v>126</v>
      </c>
      <c r="M17" s="22">
        <v>49</v>
      </c>
      <c r="N17" s="22">
        <v>40</v>
      </c>
      <c r="O17" s="23">
        <v>480</v>
      </c>
      <c r="P17" s="72">
        <v>4</v>
      </c>
      <c r="Q17" s="22">
        <v>1024</v>
      </c>
    </row>
    <row r="18" spans="1:17">
      <c r="A18" s="44" t="s">
        <v>42</v>
      </c>
      <c r="B18" s="45">
        <v>54</v>
      </c>
      <c r="C18" s="45">
        <v>101</v>
      </c>
      <c r="D18" s="45">
        <v>88</v>
      </c>
      <c r="E18" s="45">
        <v>138</v>
      </c>
      <c r="F18" s="45">
        <v>1</v>
      </c>
      <c r="G18" s="45">
        <v>92</v>
      </c>
      <c r="H18" s="46">
        <v>474</v>
      </c>
      <c r="I18" s="45">
        <v>23</v>
      </c>
      <c r="J18" s="45">
        <v>11</v>
      </c>
      <c r="K18" s="45">
        <v>36</v>
      </c>
      <c r="L18" s="45">
        <v>16</v>
      </c>
      <c r="M18" s="45">
        <v>0</v>
      </c>
      <c r="N18" s="45">
        <v>43</v>
      </c>
      <c r="O18" s="46">
        <v>129</v>
      </c>
      <c r="P18" s="76">
        <v>1</v>
      </c>
      <c r="Q18" s="45">
        <v>604</v>
      </c>
    </row>
    <row r="19" spans="1:17">
      <c r="A19" s="38" t="s">
        <v>43</v>
      </c>
      <c r="B19" s="22">
        <v>239</v>
      </c>
      <c r="C19" s="22">
        <v>274</v>
      </c>
      <c r="D19" s="22">
        <v>315</v>
      </c>
      <c r="E19" s="22">
        <v>298</v>
      </c>
      <c r="F19" s="22">
        <v>121</v>
      </c>
      <c r="G19" s="22">
        <v>241</v>
      </c>
      <c r="H19" s="23">
        <v>1488</v>
      </c>
      <c r="I19" s="22">
        <v>289</v>
      </c>
      <c r="J19" s="22">
        <v>344</v>
      </c>
      <c r="K19" s="22">
        <v>727</v>
      </c>
      <c r="L19" s="22">
        <v>415</v>
      </c>
      <c r="M19" s="22">
        <v>131</v>
      </c>
      <c r="N19" s="22">
        <v>153</v>
      </c>
      <c r="O19" s="23">
        <v>2059</v>
      </c>
      <c r="P19" s="72">
        <v>12</v>
      </c>
      <c r="Q19" s="22">
        <v>3559</v>
      </c>
    </row>
    <row r="20" spans="1:17">
      <c r="A20" s="38" t="s">
        <v>44</v>
      </c>
      <c r="B20" s="22">
        <v>98</v>
      </c>
      <c r="C20" s="22">
        <v>97</v>
      </c>
      <c r="D20" s="22">
        <v>61</v>
      </c>
      <c r="E20" s="22">
        <v>30</v>
      </c>
      <c r="F20" s="22">
        <v>10</v>
      </c>
      <c r="G20" s="22">
        <v>101</v>
      </c>
      <c r="H20" s="23">
        <v>397</v>
      </c>
      <c r="I20" s="22">
        <v>26</v>
      </c>
      <c r="J20" s="22">
        <v>22</v>
      </c>
      <c r="K20" s="22">
        <v>61</v>
      </c>
      <c r="L20" s="22">
        <v>26</v>
      </c>
      <c r="M20" s="22">
        <v>6</v>
      </c>
      <c r="N20" s="22">
        <v>86</v>
      </c>
      <c r="O20" s="23">
        <v>227</v>
      </c>
      <c r="P20" s="72">
        <v>2</v>
      </c>
      <c r="Q20" s="22">
        <v>626</v>
      </c>
    </row>
    <row r="21" spans="1:17">
      <c r="A21" s="38" t="s">
        <v>45</v>
      </c>
      <c r="B21" s="22">
        <v>3</v>
      </c>
      <c r="C21" s="22">
        <v>23</v>
      </c>
      <c r="D21" s="22">
        <v>20</v>
      </c>
      <c r="E21" s="22">
        <v>18</v>
      </c>
      <c r="F21" s="22">
        <v>7</v>
      </c>
      <c r="G21" s="22">
        <v>12</v>
      </c>
      <c r="H21" s="23">
        <v>83</v>
      </c>
      <c r="I21" s="22">
        <v>49</v>
      </c>
      <c r="J21" s="22">
        <v>14</v>
      </c>
      <c r="K21" s="22">
        <v>51</v>
      </c>
      <c r="L21" s="22">
        <v>67</v>
      </c>
      <c r="M21" s="22">
        <v>11</v>
      </c>
      <c r="N21" s="22">
        <v>26</v>
      </c>
      <c r="O21" s="23">
        <v>218</v>
      </c>
      <c r="P21" s="72">
        <v>0</v>
      </c>
      <c r="Q21" s="22">
        <v>301</v>
      </c>
    </row>
    <row r="22" spans="1:17">
      <c r="A22" s="44" t="s">
        <v>46</v>
      </c>
      <c r="B22" s="45">
        <v>0</v>
      </c>
      <c r="C22" s="45">
        <v>17</v>
      </c>
      <c r="D22" s="45">
        <v>2</v>
      </c>
      <c r="E22" s="45">
        <v>13</v>
      </c>
      <c r="F22" s="45">
        <v>3</v>
      </c>
      <c r="G22" s="45">
        <v>15</v>
      </c>
      <c r="H22" s="46">
        <v>50</v>
      </c>
      <c r="I22" s="45">
        <v>8</v>
      </c>
      <c r="J22" s="45">
        <v>0</v>
      </c>
      <c r="K22" s="45">
        <v>26</v>
      </c>
      <c r="L22" s="45">
        <v>11</v>
      </c>
      <c r="M22" s="45">
        <v>5</v>
      </c>
      <c r="N22" s="45">
        <v>0</v>
      </c>
      <c r="O22" s="46">
        <v>50</v>
      </c>
      <c r="P22" s="76">
        <v>0</v>
      </c>
      <c r="Q22" s="45">
        <v>100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1</v>
      </c>
      <c r="H23" s="23">
        <v>1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40</v>
      </c>
      <c r="O23" s="23">
        <v>40</v>
      </c>
      <c r="P23" s="72">
        <v>0</v>
      </c>
      <c r="Q23" s="22">
        <v>41</v>
      </c>
    </row>
    <row r="24" spans="1:17">
      <c r="A24" s="38" t="s">
        <v>48</v>
      </c>
      <c r="B24" s="22">
        <v>184</v>
      </c>
      <c r="C24" s="22">
        <v>414</v>
      </c>
      <c r="D24" s="22">
        <v>68</v>
      </c>
      <c r="E24" s="22">
        <v>31</v>
      </c>
      <c r="F24" s="22">
        <v>0</v>
      </c>
      <c r="G24" s="22">
        <v>451</v>
      </c>
      <c r="H24" s="23">
        <v>1148</v>
      </c>
      <c r="I24" s="22">
        <v>181</v>
      </c>
      <c r="J24" s="22">
        <v>81</v>
      </c>
      <c r="K24" s="22">
        <v>599</v>
      </c>
      <c r="L24" s="22">
        <v>284</v>
      </c>
      <c r="M24" s="22">
        <v>82</v>
      </c>
      <c r="N24" s="22">
        <v>279</v>
      </c>
      <c r="O24" s="23">
        <v>1506</v>
      </c>
      <c r="P24" s="72">
        <v>266</v>
      </c>
      <c r="Q24" s="22">
        <v>2920</v>
      </c>
    </row>
    <row r="25" spans="1:17">
      <c r="A25" s="38" t="s">
        <v>49</v>
      </c>
      <c r="B25" s="22">
        <v>118</v>
      </c>
      <c r="C25" s="22">
        <v>182</v>
      </c>
      <c r="D25" s="22">
        <v>197</v>
      </c>
      <c r="E25" s="22">
        <v>195</v>
      </c>
      <c r="F25" s="22">
        <v>56</v>
      </c>
      <c r="G25" s="22">
        <v>146</v>
      </c>
      <c r="H25" s="23">
        <v>894</v>
      </c>
      <c r="I25" s="22">
        <v>109</v>
      </c>
      <c r="J25" s="22">
        <v>24</v>
      </c>
      <c r="K25" s="22">
        <v>176</v>
      </c>
      <c r="L25" s="22">
        <v>124</v>
      </c>
      <c r="M25" s="22">
        <v>54</v>
      </c>
      <c r="N25" s="22">
        <v>105</v>
      </c>
      <c r="O25" s="23">
        <v>592</v>
      </c>
      <c r="P25" s="72">
        <v>22</v>
      </c>
      <c r="Q25" s="22">
        <v>1508</v>
      </c>
    </row>
    <row r="26" spans="1:17">
      <c r="A26" s="44" t="s">
        <v>50</v>
      </c>
      <c r="B26" s="45">
        <v>0</v>
      </c>
      <c r="C26" s="45">
        <v>20</v>
      </c>
      <c r="D26" s="45">
        <v>18</v>
      </c>
      <c r="E26" s="45">
        <v>8</v>
      </c>
      <c r="F26" s="45">
        <v>2</v>
      </c>
      <c r="G26" s="45">
        <v>5</v>
      </c>
      <c r="H26" s="46">
        <v>53</v>
      </c>
      <c r="I26" s="45">
        <v>5</v>
      </c>
      <c r="J26" s="45">
        <v>6</v>
      </c>
      <c r="K26" s="45">
        <v>12</v>
      </c>
      <c r="L26" s="45">
        <v>8</v>
      </c>
      <c r="M26" s="45">
        <v>11</v>
      </c>
      <c r="N26" s="45">
        <v>3</v>
      </c>
      <c r="O26" s="46">
        <v>45</v>
      </c>
      <c r="P26" s="76">
        <v>0</v>
      </c>
      <c r="Q26" s="45">
        <v>98</v>
      </c>
    </row>
    <row r="27" spans="1:17">
      <c r="A27" s="38" t="s">
        <v>51</v>
      </c>
      <c r="B27" s="22">
        <v>41</v>
      </c>
      <c r="C27" s="22">
        <v>89</v>
      </c>
      <c r="D27" s="22">
        <v>18</v>
      </c>
      <c r="E27" s="22">
        <v>42</v>
      </c>
      <c r="F27" s="22">
        <v>8</v>
      </c>
      <c r="G27" s="22">
        <v>39</v>
      </c>
      <c r="H27" s="23">
        <v>237</v>
      </c>
      <c r="I27" s="22">
        <v>6</v>
      </c>
      <c r="J27" s="22">
        <v>1</v>
      </c>
      <c r="K27" s="22">
        <v>12</v>
      </c>
      <c r="L27" s="22">
        <v>12</v>
      </c>
      <c r="M27" s="22">
        <v>2</v>
      </c>
      <c r="N27" s="22">
        <v>3</v>
      </c>
      <c r="O27" s="23">
        <v>36</v>
      </c>
      <c r="P27" s="72">
        <v>5</v>
      </c>
      <c r="Q27" s="22">
        <v>278</v>
      </c>
    </row>
    <row r="28" spans="1:17">
      <c r="A28" s="38" t="s">
        <v>52</v>
      </c>
      <c r="B28" s="22">
        <v>90</v>
      </c>
      <c r="C28" s="22">
        <v>105</v>
      </c>
      <c r="D28" s="22">
        <v>111</v>
      </c>
      <c r="E28" s="22">
        <v>171</v>
      </c>
      <c r="F28" s="22">
        <v>15</v>
      </c>
      <c r="G28" s="22">
        <v>143</v>
      </c>
      <c r="H28" s="23">
        <v>635</v>
      </c>
      <c r="I28" s="22">
        <v>119</v>
      </c>
      <c r="J28" s="22">
        <v>8</v>
      </c>
      <c r="K28" s="22">
        <v>258</v>
      </c>
      <c r="L28" s="22">
        <v>134</v>
      </c>
      <c r="M28" s="22">
        <v>44</v>
      </c>
      <c r="N28" s="22">
        <v>258</v>
      </c>
      <c r="O28" s="23">
        <v>821</v>
      </c>
      <c r="P28" s="72">
        <v>0</v>
      </c>
      <c r="Q28" s="22">
        <v>1456</v>
      </c>
    </row>
    <row r="29" spans="1:17">
      <c r="A29" s="38" t="s">
        <v>53</v>
      </c>
      <c r="B29" s="22">
        <v>75</v>
      </c>
      <c r="C29" s="22">
        <v>126</v>
      </c>
      <c r="D29" s="22">
        <v>142</v>
      </c>
      <c r="E29" s="22">
        <v>225</v>
      </c>
      <c r="F29" s="22">
        <v>37</v>
      </c>
      <c r="G29" s="22">
        <v>124</v>
      </c>
      <c r="H29" s="23">
        <v>729</v>
      </c>
      <c r="I29" s="22">
        <v>23</v>
      </c>
      <c r="J29" s="22">
        <v>21</v>
      </c>
      <c r="K29" s="22">
        <v>104</v>
      </c>
      <c r="L29" s="22">
        <v>71</v>
      </c>
      <c r="M29" s="22">
        <v>40</v>
      </c>
      <c r="N29" s="22">
        <v>30</v>
      </c>
      <c r="O29" s="23">
        <v>289</v>
      </c>
      <c r="P29" s="72">
        <v>2</v>
      </c>
      <c r="Q29" s="22">
        <v>1020</v>
      </c>
    </row>
    <row r="30" spans="1:17">
      <c r="A30" s="44" t="s">
        <v>54</v>
      </c>
      <c r="B30" s="45">
        <v>35</v>
      </c>
      <c r="C30" s="45">
        <v>132</v>
      </c>
      <c r="D30" s="45">
        <v>65</v>
      </c>
      <c r="E30" s="45">
        <v>88</v>
      </c>
      <c r="F30" s="45">
        <v>32</v>
      </c>
      <c r="G30" s="45">
        <v>44</v>
      </c>
      <c r="H30" s="46">
        <v>396</v>
      </c>
      <c r="I30" s="45">
        <v>19</v>
      </c>
      <c r="J30" s="45">
        <v>1</v>
      </c>
      <c r="K30" s="45">
        <v>31</v>
      </c>
      <c r="L30" s="45">
        <v>19</v>
      </c>
      <c r="M30" s="45">
        <v>4</v>
      </c>
      <c r="N30" s="45">
        <v>19</v>
      </c>
      <c r="O30" s="46">
        <v>93</v>
      </c>
      <c r="P30" s="76">
        <v>1</v>
      </c>
      <c r="Q30" s="45">
        <v>490</v>
      </c>
    </row>
    <row r="31" spans="1:17">
      <c r="A31" s="38" t="s">
        <v>55</v>
      </c>
      <c r="B31" s="22">
        <v>31</v>
      </c>
      <c r="C31" s="22">
        <v>129</v>
      </c>
      <c r="D31" s="22">
        <v>68</v>
      </c>
      <c r="E31" s="22">
        <v>105</v>
      </c>
      <c r="F31" s="22">
        <v>8</v>
      </c>
      <c r="G31" s="22">
        <v>54</v>
      </c>
      <c r="H31" s="23">
        <v>395</v>
      </c>
      <c r="I31" s="22">
        <v>31</v>
      </c>
      <c r="J31" s="22">
        <v>23</v>
      </c>
      <c r="K31" s="22">
        <v>37</v>
      </c>
      <c r="L31" s="22">
        <v>23</v>
      </c>
      <c r="M31" s="22">
        <v>16</v>
      </c>
      <c r="N31" s="22">
        <v>15</v>
      </c>
      <c r="O31" s="23">
        <v>145</v>
      </c>
      <c r="P31" s="72">
        <v>0</v>
      </c>
      <c r="Q31" s="22">
        <v>540</v>
      </c>
    </row>
    <row r="32" spans="1:17">
      <c r="A32" s="38" t="s">
        <v>56</v>
      </c>
      <c r="B32" s="22">
        <v>57</v>
      </c>
      <c r="C32" s="22">
        <v>121</v>
      </c>
      <c r="D32" s="22">
        <v>72</v>
      </c>
      <c r="E32" s="22">
        <v>205</v>
      </c>
      <c r="F32" s="22">
        <v>94</v>
      </c>
      <c r="G32" s="22">
        <v>108</v>
      </c>
      <c r="H32" s="23">
        <v>657</v>
      </c>
      <c r="I32" s="22">
        <v>24</v>
      </c>
      <c r="J32" s="22">
        <v>13</v>
      </c>
      <c r="K32" s="22">
        <v>44</v>
      </c>
      <c r="L32" s="22">
        <v>27</v>
      </c>
      <c r="M32" s="22">
        <v>4</v>
      </c>
      <c r="N32" s="22">
        <v>44</v>
      </c>
      <c r="O32" s="23">
        <v>156</v>
      </c>
      <c r="P32" s="72">
        <v>1</v>
      </c>
      <c r="Q32" s="22">
        <v>814</v>
      </c>
    </row>
    <row r="33" spans="1:17">
      <c r="A33" s="38" t="s">
        <v>57</v>
      </c>
      <c r="B33" s="22">
        <v>86</v>
      </c>
      <c r="C33" s="22">
        <v>96</v>
      </c>
      <c r="D33" s="22">
        <v>72</v>
      </c>
      <c r="E33" s="22">
        <v>226</v>
      </c>
      <c r="F33" s="22">
        <v>66</v>
      </c>
      <c r="G33" s="22">
        <v>91</v>
      </c>
      <c r="H33" s="23">
        <v>637</v>
      </c>
      <c r="I33" s="22">
        <v>71</v>
      </c>
      <c r="J33" s="22">
        <v>5</v>
      </c>
      <c r="K33" s="22">
        <v>90</v>
      </c>
      <c r="L33" s="22">
        <v>76</v>
      </c>
      <c r="M33" s="22">
        <v>22</v>
      </c>
      <c r="N33" s="22">
        <v>37</v>
      </c>
      <c r="O33" s="23">
        <v>301</v>
      </c>
      <c r="P33" s="72">
        <v>0</v>
      </c>
      <c r="Q33" s="22">
        <v>938</v>
      </c>
    </row>
    <row r="34" spans="1:17">
      <c r="A34" s="44" t="s">
        <v>58</v>
      </c>
      <c r="B34" s="45">
        <v>14</v>
      </c>
      <c r="C34" s="45">
        <v>24</v>
      </c>
      <c r="D34" s="45">
        <v>29</v>
      </c>
      <c r="E34" s="45">
        <v>32</v>
      </c>
      <c r="F34" s="45">
        <v>14</v>
      </c>
      <c r="G34" s="45">
        <v>30</v>
      </c>
      <c r="H34" s="46">
        <v>143</v>
      </c>
      <c r="I34" s="45">
        <v>0</v>
      </c>
      <c r="J34" s="45">
        <v>5</v>
      </c>
      <c r="K34" s="45">
        <v>6</v>
      </c>
      <c r="L34" s="45">
        <v>11</v>
      </c>
      <c r="M34" s="45">
        <v>1</v>
      </c>
      <c r="N34" s="45">
        <v>9</v>
      </c>
      <c r="O34" s="46">
        <v>32</v>
      </c>
      <c r="P34" s="76">
        <v>6</v>
      </c>
      <c r="Q34" s="45">
        <v>181</v>
      </c>
    </row>
    <row r="35" spans="1:17">
      <c r="A35" s="38" t="s">
        <v>59</v>
      </c>
      <c r="B35" s="22">
        <v>25</v>
      </c>
      <c r="C35" s="22">
        <v>51</v>
      </c>
      <c r="D35" s="22">
        <v>64</v>
      </c>
      <c r="E35" s="22">
        <v>50</v>
      </c>
      <c r="F35" s="22">
        <v>17</v>
      </c>
      <c r="G35" s="22">
        <v>31</v>
      </c>
      <c r="H35" s="23">
        <v>238</v>
      </c>
      <c r="I35" s="22">
        <v>36</v>
      </c>
      <c r="J35" s="22">
        <v>39</v>
      </c>
      <c r="K35" s="22">
        <v>90</v>
      </c>
      <c r="L35" s="22">
        <v>59</v>
      </c>
      <c r="M35" s="22">
        <v>24</v>
      </c>
      <c r="N35" s="22">
        <v>32</v>
      </c>
      <c r="O35" s="23">
        <v>280</v>
      </c>
      <c r="P35" s="72">
        <v>72</v>
      </c>
      <c r="Q35" s="22">
        <v>590</v>
      </c>
    </row>
    <row r="36" spans="1:17">
      <c r="A36" s="38" t="s">
        <v>60</v>
      </c>
      <c r="B36" s="22">
        <v>12</v>
      </c>
      <c r="C36" s="22">
        <v>19</v>
      </c>
      <c r="D36" s="22">
        <v>20</v>
      </c>
      <c r="E36" s="22">
        <v>34</v>
      </c>
      <c r="F36" s="22">
        <v>8</v>
      </c>
      <c r="G36" s="22">
        <v>13</v>
      </c>
      <c r="H36" s="23">
        <v>106</v>
      </c>
      <c r="I36" s="22">
        <v>50</v>
      </c>
      <c r="J36" s="22">
        <v>14</v>
      </c>
      <c r="K36" s="22">
        <v>89</v>
      </c>
      <c r="L36" s="22">
        <v>90</v>
      </c>
      <c r="M36" s="22">
        <v>16</v>
      </c>
      <c r="N36" s="22">
        <v>49</v>
      </c>
      <c r="O36" s="23">
        <v>308</v>
      </c>
      <c r="P36" s="72">
        <v>0</v>
      </c>
      <c r="Q36" s="22">
        <v>414</v>
      </c>
    </row>
    <row r="37" spans="1:17">
      <c r="A37" s="38" t="s">
        <v>61</v>
      </c>
      <c r="B37" s="22">
        <v>40</v>
      </c>
      <c r="C37" s="22">
        <v>130</v>
      </c>
      <c r="D37" s="22">
        <v>118</v>
      </c>
      <c r="E37" s="22">
        <v>235</v>
      </c>
      <c r="F37" s="22">
        <v>55</v>
      </c>
      <c r="G37" s="22">
        <v>126</v>
      </c>
      <c r="H37" s="23">
        <v>704</v>
      </c>
      <c r="I37" s="22">
        <v>101</v>
      </c>
      <c r="J37" s="22">
        <v>35</v>
      </c>
      <c r="K37" s="22">
        <v>249</v>
      </c>
      <c r="L37" s="22">
        <v>149</v>
      </c>
      <c r="M37" s="22">
        <v>50</v>
      </c>
      <c r="N37" s="22">
        <v>89</v>
      </c>
      <c r="O37" s="23">
        <v>673</v>
      </c>
      <c r="P37" s="72">
        <v>5</v>
      </c>
      <c r="Q37" s="22">
        <v>1382</v>
      </c>
    </row>
    <row r="38" spans="1:17">
      <c r="A38" s="44" t="s">
        <v>62</v>
      </c>
      <c r="B38" s="45">
        <v>31</v>
      </c>
      <c r="C38" s="45">
        <v>123</v>
      </c>
      <c r="D38" s="45">
        <v>94</v>
      </c>
      <c r="E38" s="45">
        <v>102</v>
      </c>
      <c r="F38" s="45">
        <v>45</v>
      </c>
      <c r="G38" s="45">
        <v>69</v>
      </c>
      <c r="H38" s="46">
        <v>464</v>
      </c>
      <c r="I38" s="45">
        <v>30</v>
      </c>
      <c r="J38" s="45">
        <v>11</v>
      </c>
      <c r="K38" s="45">
        <v>35</v>
      </c>
      <c r="L38" s="45">
        <v>53</v>
      </c>
      <c r="M38" s="45">
        <v>13</v>
      </c>
      <c r="N38" s="45">
        <v>20</v>
      </c>
      <c r="O38" s="46">
        <v>162</v>
      </c>
      <c r="P38" s="76">
        <v>0</v>
      </c>
      <c r="Q38" s="45">
        <v>626</v>
      </c>
    </row>
    <row r="39" spans="1:17">
      <c r="A39" s="38" t="s">
        <v>63</v>
      </c>
      <c r="B39" s="22">
        <v>116</v>
      </c>
      <c r="C39" s="22">
        <v>145</v>
      </c>
      <c r="D39" s="22">
        <v>4</v>
      </c>
      <c r="E39" s="22">
        <v>77</v>
      </c>
      <c r="F39" s="22">
        <v>276</v>
      </c>
      <c r="G39" s="22">
        <v>300</v>
      </c>
      <c r="H39" s="23">
        <v>918</v>
      </c>
      <c r="I39" s="22">
        <v>0</v>
      </c>
      <c r="J39" s="22">
        <v>0</v>
      </c>
      <c r="K39" s="22">
        <v>1</v>
      </c>
      <c r="L39" s="22">
        <v>0</v>
      </c>
      <c r="M39" s="22">
        <v>0</v>
      </c>
      <c r="N39" s="22">
        <v>4</v>
      </c>
      <c r="O39" s="23">
        <v>5</v>
      </c>
      <c r="P39" s="72">
        <v>4</v>
      </c>
      <c r="Q39" s="22">
        <v>927</v>
      </c>
    </row>
    <row r="40" spans="1:17">
      <c r="A40" s="38" t="s">
        <v>64</v>
      </c>
      <c r="B40" s="22">
        <v>123</v>
      </c>
      <c r="C40" s="22">
        <v>214</v>
      </c>
      <c r="D40" s="22">
        <v>90</v>
      </c>
      <c r="E40" s="22">
        <v>258</v>
      </c>
      <c r="F40" s="22">
        <v>18</v>
      </c>
      <c r="G40" s="22">
        <v>82</v>
      </c>
      <c r="H40" s="23">
        <v>785</v>
      </c>
      <c r="I40" s="22">
        <v>85</v>
      </c>
      <c r="J40" s="22">
        <v>32</v>
      </c>
      <c r="K40" s="22">
        <v>91</v>
      </c>
      <c r="L40" s="22">
        <v>31</v>
      </c>
      <c r="M40" s="22">
        <v>15</v>
      </c>
      <c r="N40" s="22">
        <v>50</v>
      </c>
      <c r="O40" s="23">
        <v>304</v>
      </c>
      <c r="P40" s="72">
        <v>5</v>
      </c>
      <c r="Q40" s="22">
        <v>1094</v>
      </c>
    </row>
    <row r="41" spans="1:17">
      <c r="A41" s="38" t="s">
        <v>65</v>
      </c>
      <c r="B41" s="22">
        <v>33</v>
      </c>
      <c r="C41" s="22">
        <v>67</v>
      </c>
      <c r="D41" s="22">
        <v>25</v>
      </c>
      <c r="E41" s="22">
        <v>29</v>
      </c>
      <c r="F41" s="22">
        <v>1</v>
      </c>
      <c r="G41" s="22">
        <v>47</v>
      </c>
      <c r="H41" s="23">
        <v>202</v>
      </c>
      <c r="I41" s="22">
        <v>4</v>
      </c>
      <c r="J41" s="22">
        <v>0</v>
      </c>
      <c r="K41" s="22">
        <v>8</v>
      </c>
      <c r="L41" s="22">
        <v>1</v>
      </c>
      <c r="M41" s="22">
        <v>2</v>
      </c>
      <c r="N41" s="22">
        <v>3</v>
      </c>
      <c r="O41" s="23">
        <v>18</v>
      </c>
      <c r="P41" s="72">
        <v>0</v>
      </c>
      <c r="Q41" s="22">
        <v>220</v>
      </c>
    </row>
    <row r="42" spans="1:17">
      <c r="A42" s="44" t="s">
        <v>66</v>
      </c>
      <c r="B42" s="45">
        <v>37</v>
      </c>
      <c r="C42" s="45">
        <v>70</v>
      </c>
      <c r="D42" s="45">
        <v>38</v>
      </c>
      <c r="E42" s="45">
        <v>41</v>
      </c>
      <c r="F42" s="45">
        <v>6</v>
      </c>
      <c r="G42" s="45">
        <v>58</v>
      </c>
      <c r="H42" s="46">
        <v>250</v>
      </c>
      <c r="I42" s="45">
        <v>1</v>
      </c>
      <c r="J42" s="45">
        <v>0</v>
      </c>
      <c r="K42" s="45">
        <v>19</v>
      </c>
      <c r="L42" s="45">
        <v>9</v>
      </c>
      <c r="M42" s="45">
        <v>2</v>
      </c>
      <c r="N42" s="45">
        <v>14</v>
      </c>
      <c r="O42" s="46">
        <v>45</v>
      </c>
      <c r="P42" s="76">
        <v>0</v>
      </c>
      <c r="Q42" s="45">
        <v>295</v>
      </c>
    </row>
    <row r="43" spans="1:17">
      <c r="A43" s="38" t="s">
        <v>67</v>
      </c>
      <c r="B43" s="22">
        <v>59</v>
      </c>
      <c r="C43" s="22">
        <v>55</v>
      </c>
      <c r="D43" s="22">
        <v>13</v>
      </c>
      <c r="E43" s="22">
        <v>41</v>
      </c>
      <c r="F43" s="22">
        <v>3</v>
      </c>
      <c r="G43" s="22">
        <v>8</v>
      </c>
      <c r="H43" s="23">
        <v>179</v>
      </c>
      <c r="I43" s="22">
        <v>16</v>
      </c>
      <c r="J43" s="22">
        <v>6</v>
      </c>
      <c r="K43" s="22">
        <v>52</v>
      </c>
      <c r="L43" s="22">
        <v>65</v>
      </c>
      <c r="M43" s="22">
        <v>11</v>
      </c>
      <c r="N43" s="22">
        <v>21</v>
      </c>
      <c r="O43" s="23">
        <v>171</v>
      </c>
      <c r="P43" s="72">
        <v>0</v>
      </c>
      <c r="Q43" s="22">
        <v>350</v>
      </c>
    </row>
    <row r="44" spans="1:17">
      <c r="A44" s="38" t="s">
        <v>68</v>
      </c>
      <c r="B44" s="22">
        <v>13</v>
      </c>
      <c r="C44" s="22">
        <v>17</v>
      </c>
      <c r="D44" s="22">
        <v>17</v>
      </c>
      <c r="E44" s="22">
        <v>11</v>
      </c>
      <c r="F44" s="22">
        <v>8</v>
      </c>
      <c r="G44" s="22">
        <v>25</v>
      </c>
      <c r="H44" s="23">
        <v>91</v>
      </c>
      <c r="I44" s="22">
        <v>2</v>
      </c>
      <c r="J44" s="22">
        <v>1</v>
      </c>
      <c r="K44" s="22">
        <v>13</v>
      </c>
      <c r="L44" s="22">
        <v>16</v>
      </c>
      <c r="M44" s="22">
        <v>7</v>
      </c>
      <c r="N44" s="22">
        <v>7</v>
      </c>
      <c r="O44" s="23">
        <v>46</v>
      </c>
      <c r="P44" s="72">
        <v>3</v>
      </c>
      <c r="Q44" s="22">
        <v>140</v>
      </c>
    </row>
    <row r="45" spans="1:17">
      <c r="A45" s="38" t="s">
        <v>69</v>
      </c>
      <c r="B45" s="22">
        <v>10</v>
      </c>
      <c r="C45" s="22">
        <v>71</v>
      </c>
      <c r="D45" s="22">
        <v>30</v>
      </c>
      <c r="E45" s="22">
        <v>58</v>
      </c>
      <c r="F45" s="22">
        <v>8</v>
      </c>
      <c r="G45" s="22">
        <v>22</v>
      </c>
      <c r="H45" s="23">
        <v>199</v>
      </c>
      <c r="I45" s="22">
        <v>48</v>
      </c>
      <c r="J45" s="22">
        <v>79</v>
      </c>
      <c r="K45" s="22">
        <v>142</v>
      </c>
      <c r="L45" s="22">
        <v>134</v>
      </c>
      <c r="M45" s="22">
        <v>40</v>
      </c>
      <c r="N45" s="22">
        <v>78</v>
      </c>
      <c r="O45" s="23">
        <v>521</v>
      </c>
      <c r="P45" s="72">
        <v>6</v>
      </c>
      <c r="Q45" s="22">
        <v>726</v>
      </c>
    </row>
    <row r="46" spans="1:17">
      <c r="A46" s="44" t="s">
        <v>70</v>
      </c>
      <c r="B46" s="45">
        <v>98</v>
      </c>
      <c r="C46" s="45">
        <v>61</v>
      </c>
      <c r="D46" s="45">
        <v>55</v>
      </c>
      <c r="E46" s="45">
        <v>63</v>
      </c>
      <c r="F46" s="45">
        <v>12</v>
      </c>
      <c r="G46" s="45">
        <v>60</v>
      </c>
      <c r="H46" s="46">
        <v>349</v>
      </c>
      <c r="I46" s="45">
        <v>19</v>
      </c>
      <c r="J46" s="45">
        <v>1</v>
      </c>
      <c r="K46" s="45">
        <v>38</v>
      </c>
      <c r="L46" s="45">
        <v>8</v>
      </c>
      <c r="M46" s="45">
        <v>25</v>
      </c>
      <c r="N46" s="45">
        <v>20</v>
      </c>
      <c r="O46" s="46">
        <v>111</v>
      </c>
      <c r="P46" s="76">
        <v>0</v>
      </c>
      <c r="Q46" s="45">
        <v>460</v>
      </c>
    </row>
    <row r="47" spans="1:17">
      <c r="A47" s="38" t="s">
        <v>71</v>
      </c>
      <c r="B47" s="22">
        <v>57</v>
      </c>
      <c r="C47" s="22">
        <v>132</v>
      </c>
      <c r="D47" s="22">
        <v>149</v>
      </c>
      <c r="E47" s="22">
        <v>152</v>
      </c>
      <c r="F47" s="22">
        <v>127</v>
      </c>
      <c r="G47" s="22">
        <v>297</v>
      </c>
      <c r="H47" s="23">
        <v>914</v>
      </c>
      <c r="I47" s="22">
        <v>41</v>
      </c>
      <c r="J47" s="22">
        <v>120</v>
      </c>
      <c r="K47" s="22">
        <v>235</v>
      </c>
      <c r="L47" s="22">
        <v>166</v>
      </c>
      <c r="M47" s="22">
        <v>19</v>
      </c>
      <c r="N47" s="22">
        <v>104</v>
      </c>
      <c r="O47" s="23">
        <v>685</v>
      </c>
      <c r="P47" s="72">
        <v>0</v>
      </c>
      <c r="Q47" s="22">
        <v>1599</v>
      </c>
    </row>
    <row r="48" spans="1:17">
      <c r="A48" s="38" t="s">
        <v>72</v>
      </c>
      <c r="B48" s="22">
        <v>55</v>
      </c>
      <c r="C48" s="22">
        <v>147</v>
      </c>
      <c r="D48" s="22">
        <v>111</v>
      </c>
      <c r="E48" s="22">
        <v>201</v>
      </c>
      <c r="F48" s="22">
        <v>117</v>
      </c>
      <c r="G48" s="22">
        <v>299</v>
      </c>
      <c r="H48" s="23">
        <v>930</v>
      </c>
      <c r="I48" s="22">
        <v>70</v>
      </c>
      <c r="J48" s="22">
        <v>15</v>
      </c>
      <c r="K48" s="22">
        <v>119</v>
      </c>
      <c r="L48" s="22">
        <v>115</v>
      </c>
      <c r="M48" s="22">
        <v>50</v>
      </c>
      <c r="N48" s="22">
        <v>205</v>
      </c>
      <c r="O48" s="23">
        <v>574</v>
      </c>
      <c r="P48" s="72">
        <v>1</v>
      </c>
      <c r="Q48" s="22">
        <v>1505</v>
      </c>
    </row>
    <row r="49" spans="1:17">
      <c r="A49" s="38" t="s">
        <v>73</v>
      </c>
      <c r="B49" s="22">
        <v>11</v>
      </c>
      <c r="C49" s="22">
        <v>34</v>
      </c>
      <c r="D49" s="22">
        <v>13</v>
      </c>
      <c r="E49" s="22">
        <v>22</v>
      </c>
      <c r="F49" s="22">
        <v>0</v>
      </c>
      <c r="G49" s="22">
        <v>29</v>
      </c>
      <c r="H49" s="23">
        <v>109</v>
      </c>
      <c r="I49" s="22">
        <v>0</v>
      </c>
      <c r="J49" s="22">
        <v>5</v>
      </c>
      <c r="K49" s="22">
        <v>1</v>
      </c>
      <c r="L49" s="22">
        <v>3</v>
      </c>
      <c r="M49" s="22">
        <v>0</v>
      </c>
      <c r="N49" s="22">
        <v>1</v>
      </c>
      <c r="O49" s="23">
        <v>10</v>
      </c>
      <c r="P49" s="72">
        <v>0</v>
      </c>
      <c r="Q49" s="22">
        <v>119</v>
      </c>
    </row>
    <row r="50" spans="1:17">
      <c r="A50" s="44" t="s">
        <v>74</v>
      </c>
      <c r="B50" s="45">
        <v>74</v>
      </c>
      <c r="C50" s="45">
        <v>128</v>
      </c>
      <c r="D50" s="45">
        <v>116</v>
      </c>
      <c r="E50" s="45">
        <v>257</v>
      </c>
      <c r="F50" s="45">
        <v>33</v>
      </c>
      <c r="G50" s="45">
        <v>288</v>
      </c>
      <c r="H50" s="46">
        <v>896</v>
      </c>
      <c r="I50" s="45">
        <v>98</v>
      </c>
      <c r="J50" s="45">
        <v>19</v>
      </c>
      <c r="K50" s="45">
        <v>107</v>
      </c>
      <c r="L50" s="45">
        <v>98</v>
      </c>
      <c r="M50" s="45">
        <v>30</v>
      </c>
      <c r="N50" s="45">
        <v>117</v>
      </c>
      <c r="O50" s="46">
        <v>469</v>
      </c>
      <c r="P50" s="76">
        <v>65</v>
      </c>
      <c r="Q50" s="45">
        <v>1430</v>
      </c>
    </row>
    <row r="51" spans="1:17">
      <c r="A51" s="38" t="s">
        <v>75</v>
      </c>
      <c r="B51" s="22">
        <v>81</v>
      </c>
      <c r="C51" s="22">
        <v>117</v>
      </c>
      <c r="D51" s="22">
        <v>118</v>
      </c>
      <c r="E51" s="22">
        <v>155</v>
      </c>
      <c r="F51" s="22">
        <v>1</v>
      </c>
      <c r="G51" s="22">
        <v>71</v>
      </c>
      <c r="H51" s="23">
        <v>543</v>
      </c>
      <c r="I51" s="22">
        <v>44</v>
      </c>
      <c r="J51" s="22">
        <v>16</v>
      </c>
      <c r="K51" s="22">
        <v>61</v>
      </c>
      <c r="L51" s="22">
        <v>51</v>
      </c>
      <c r="M51" s="22">
        <v>6</v>
      </c>
      <c r="N51" s="22">
        <v>20</v>
      </c>
      <c r="O51" s="23">
        <v>198</v>
      </c>
      <c r="P51" s="72">
        <v>0</v>
      </c>
      <c r="Q51" s="22">
        <v>741</v>
      </c>
    </row>
    <row r="52" spans="1:17">
      <c r="A52" s="38" t="s">
        <v>76</v>
      </c>
      <c r="B52" s="22">
        <v>25</v>
      </c>
      <c r="C52" s="22">
        <v>121</v>
      </c>
      <c r="D52" s="22">
        <v>56</v>
      </c>
      <c r="E52" s="22">
        <v>57</v>
      </c>
      <c r="F52" s="22">
        <v>12</v>
      </c>
      <c r="G52" s="22">
        <v>33</v>
      </c>
      <c r="H52" s="23">
        <v>304</v>
      </c>
      <c r="I52" s="22">
        <v>13</v>
      </c>
      <c r="J52" s="22">
        <v>2</v>
      </c>
      <c r="K52" s="22">
        <v>48</v>
      </c>
      <c r="L52" s="22">
        <v>22</v>
      </c>
      <c r="M52" s="22">
        <v>17</v>
      </c>
      <c r="N52" s="22">
        <v>8</v>
      </c>
      <c r="O52" s="23">
        <v>110</v>
      </c>
      <c r="P52" s="72">
        <v>0</v>
      </c>
      <c r="Q52" s="22">
        <v>414</v>
      </c>
    </row>
    <row r="53" spans="1:17">
      <c r="A53" s="38" t="s">
        <v>77</v>
      </c>
      <c r="B53" s="22">
        <v>83</v>
      </c>
      <c r="C53" s="22">
        <v>162</v>
      </c>
      <c r="D53" s="22">
        <v>251</v>
      </c>
      <c r="E53" s="22">
        <v>180</v>
      </c>
      <c r="F53" s="22">
        <v>83</v>
      </c>
      <c r="G53" s="22">
        <v>153</v>
      </c>
      <c r="H53" s="23">
        <v>912</v>
      </c>
      <c r="I53" s="22">
        <v>65</v>
      </c>
      <c r="J53" s="22">
        <v>42</v>
      </c>
      <c r="K53" s="22">
        <v>201</v>
      </c>
      <c r="L53" s="22">
        <v>142</v>
      </c>
      <c r="M53" s="22">
        <v>43</v>
      </c>
      <c r="N53" s="22">
        <v>143</v>
      </c>
      <c r="O53" s="23">
        <v>636</v>
      </c>
      <c r="P53" s="72">
        <v>1</v>
      </c>
      <c r="Q53" s="22">
        <v>1549</v>
      </c>
    </row>
    <row r="54" spans="1:17">
      <c r="A54" s="44" t="s">
        <v>78</v>
      </c>
      <c r="B54" s="45">
        <v>2</v>
      </c>
      <c r="C54" s="45">
        <v>4</v>
      </c>
      <c r="D54" s="45">
        <v>3</v>
      </c>
      <c r="E54" s="45">
        <v>2</v>
      </c>
      <c r="F54" s="45">
        <v>0</v>
      </c>
      <c r="G54" s="45">
        <v>2</v>
      </c>
      <c r="H54" s="46">
        <v>13</v>
      </c>
      <c r="I54" s="45">
        <v>14</v>
      </c>
      <c r="J54" s="45">
        <v>9</v>
      </c>
      <c r="K54" s="45">
        <v>25</v>
      </c>
      <c r="L54" s="45">
        <v>17</v>
      </c>
      <c r="M54" s="45">
        <v>5</v>
      </c>
      <c r="N54" s="45">
        <v>5</v>
      </c>
      <c r="O54" s="46">
        <v>75</v>
      </c>
      <c r="P54" s="76">
        <v>0</v>
      </c>
      <c r="Q54" s="45">
        <v>88</v>
      </c>
    </row>
    <row r="55" spans="1:17">
      <c r="A55" s="38" t="s">
        <v>79</v>
      </c>
      <c r="B55" s="22">
        <v>118</v>
      </c>
      <c r="C55" s="22">
        <v>159</v>
      </c>
      <c r="D55" s="22">
        <v>224</v>
      </c>
      <c r="E55" s="22">
        <v>284</v>
      </c>
      <c r="F55" s="22">
        <v>39</v>
      </c>
      <c r="G55" s="22">
        <v>22</v>
      </c>
      <c r="H55" s="23">
        <v>846</v>
      </c>
      <c r="I55" s="22">
        <v>24</v>
      </c>
      <c r="J55" s="22">
        <v>2</v>
      </c>
      <c r="K55" s="22">
        <v>50</v>
      </c>
      <c r="L55" s="22">
        <v>26</v>
      </c>
      <c r="M55" s="22">
        <v>13</v>
      </c>
      <c r="N55" s="22">
        <v>37</v>
      </c>
      <c r="O55" s="23">
        <v>152</v>
      </c>
      <c r="P55" s="72">
        <v>67</v>
      </c>
      <c r="Q55" s="22">
        <v>1065</v>
      </c>
    </row>
    <row r="56" spans="1:17">
      <c r="A56" s="38" t="s">
        <v>80</v>
      </c>
      <c r="B56" s="22">
        <v>11</v>
      </c>
      <c r="C56" s="22">
        <v>42</v>
      </c>
      <c r="D56" s="22">
        <v>14</v>
      </c>
      <c r="E56" s="22">
        <v>40</v>
      </c>
      <c r="F56" s="22">
        <v>4</v>
      </c>
      <c r="G56" s="22">
        <v>18</v>
      </c>
      <c r="H56" s="23">
        <v>129</v>
      </c>
      <c r="I56" s="22">
        <v>5</v>
      </c>
      <c r="J56" s="22">
        <v>0</v>
      </c>
      <c r="K56" s="22">
        <v>10</v>
      </c>
      <c r="L56" s="22">
        <v>1</v>
      </c>
      <c r="M56" s="22">
        <v>2</v>
      </c>
      <c r="N56" s="22">
        <v>3</v>
      </c>
      <c r="O56" s="23">
        <v>21</v>
      </c>
      <c r="P56" s="72">
        <v>0</v>
      </c>
      <c r="Q56" s="22">
        <v>150</v>
      </c>
    </row>
    <row r="57" spans="1:17">
      <c r="A57" s="38" t="s">
        <v>81</v>
      </c>
      <c r="B57" s="22">
        <v>131</v>
      </c>
      <c r="C57" s="22">
        <v>122</v>
      </c>
      <c r="D57" s="22">
        <v>198</v>
      </c>
      <c r="E57" s="22">
        <v>149</v>
      </c>
      <c r="F57" s="22">
        <v>106</v>
      </c>
      <c r="G57" s="22">
        <v>129</v>
      </c>
      <c r="H57" s="23">
        <v>835</v>
      </c>
      <c r="I57" s="22">
        <v>83</v>
      </c>
      <c r="J57" s="22">
        <v>20</v>
      </c>
      <c r="K57" s="22">
        <v>169</v>
      </c>
      <c r="L57" s="22">
        <v>108</v>
      </c>
      <c r="M57" s="22">
        <v>26</v>
      </c>
      <c r="N57" s="22">
        <v>61</v>
      </c>
      <c r="O57" s="23">
        <v>467</v>
      </c>
      <c r="P57" s="72">
        <v>0</v>
      </c>
      <c r="Q57" s="22">
        <v>1302</v>
      </c>
    </row>
    <row r="58" spans="1:17">
      <c r="A58" s="44" t="s">
        <v>82</v>
      </c>
      <c r="B58" s="45">
        <v>229</v>
      </c>
      <c r="C58" s="45">
        <v>436</v>
      </c>
      <c r="D58" s="45">
        <v>387</v>
      </c>
      <c r="E58" s="45">
        <v>554</v>
      </c>
      <c r="F58" s="45">
        <v>110</v>
      </c>
      <c r="G58" s="45">
        <v>295</v>
      </c>
      <c r="H58" s="46">
        <v>2011</v>
      </c>
      <c r="I58" s="45">
        <v>323</v>
      </c>
      <c r="J58" s="45">
        <v>217</v>
      </c>
      <c r="K58" s="45">
        <v>342</v>
      </c>
      <c r="L58" s="45">
        <v>111</v>
      </c>
      <c r="M58" s="45">
        <v>17</v>
      </c>
      <c r="N58" s="45">
        <v>497</v>
      </c>
      <c r="O58" s="46">
        <v>1507</v>
      </c>
      <c r="P58" s="76">
        <v>4</v>
      </c>
      <c r="Q58" s="45">
        <v>3522</v>
      </c>
    </row>
    <row r="59" spans="1:17">
      <c r="A59" s="38" t="s">
        <v>83</v>
      </c>
      <c r="B59" s="22">
        <v>106</v>
      </c>
      <c r="C59" s="22">
        <v>10</v>
      </c>
      <c r="D59" s="22">
        <v>100</v>
      </c>
      <c r="E59" s="22">
        <v>2</v>
      </c>
      <c r="F59" s="22">
        <v>2</v>
      </c>
      <c r="G59" s="22">
        <v>128</v>
      </c>
      <c r="H59" s="23">
        <v>348</v>
      </c>
      <c r="I59" s="22">
        <v>7</v>
      </c>
      <c r="J59" s="22">
        <v>0</v>
      </c>
      <c r="K59" s="22">
        <v>0</v>
      </c>
      <c r="L59" s="22">
        <v>0</v>
      </c>
      <c r="M59" s="22">
        <v>0</v>
      </c>
      <c r="N59" s="22">
        <v>5</v>
      </c>
      <c r="O59" s="23">
        <v>12</v>
      </c>
      <c r="P59" s="72">
        <v>0</v>
      </c>
      <c r="Q59" s="22">
        <v>360</v>
      </c>
    </row>
    <row r="60" spans="1:17">
      <c r="A60" s="38" t="s">
        <v>84</v>
      </c>
      <c r="B60" s="22">
        <v>13</v>
      </c>
      <c r="C60" s="22">
        <v>13</v>
      </c>
      <c r="D60" s="22">
        <v>15</v>
      </c>
      <c r="E60" s="22">
        <v>14</v>
      </c>
      <c r="F60" s="22">
        <v>2</v>
      </c>
      <c r="G60" s="22">
        <v>24</v>
      </c>
      <c r="H60" s="23">
        <v>81</v>
      </c>
      <c r="I60" s="22">
        <v>1</v>
      </c>
      <c r="J60" s="22">
        <v>1</v>
      </c>
      <c r="K60" s="22">
        <v>3</v>
      </c>
      <c r="L60" s="22">
        <v>2</v>
      </c>
      <c r="M60" s="22">
        <v>2</v>
      </c>
      <c r="N60" s="22">
        <v>0</v>
      </c>
      <c r="O60" s="23">
        <v>9</v>
      </c>
      <c r="P60" s="72">
        <v>0</v>
      </c>
      <c r="Q60" s="22">
        <v>90</v>
      </c>
    </row>
    <row r="61" spans="1:17">
      <c r="A61" s="38" t="s">
        <v>85</v>
      </c>
      <c r="B61" s="22">
        <v>62</v>
      </c>
      <c r="C61" s="22">
        <v>92</v>
      </c>
      <c r="D61" s="22">
        <v>124</v>
      </c>
      <c r="E61" s="22">
        <v>164</v>
      </c>
      <c r="F61" s="22">
        <v>22</v>
      </c>
      <c r="G61" s="22">
        <v>91</v>
      </c>
      <c r="H61" s="23">
        <v>555</v>
      </c>
      <c r="I61" s="22">
        <v>38</v>
      </c>
      <c r="J61" s="22">
        <v>18</v>
      </c>
      <c r="K61" s="22">
        <v>89</v>
      </c>
      <c r="L61" s="22">
        <v>102</v>
      </c>
      <c r="M61" s="22">
        <v>35</v>
      </c>
      <c r="N61" s="22">
        <v>41</v>
      </c>
      <c r="O61" s="23">
        <v>323</v>
      </c>
      <c r="P61" s="72">
        <v>0</v>
      </c>
      <c r="Q61" s="22">
        <v>878</v>
      </c>
    </row>
    <row r="62" spans="1:17">
      <c r="A62" s="44" t="s">
        <v>86</v>
      </c>
      <c r="B62" s="45">
        <v>42</v>
      </c>
      <c r="C62" s="45">
        <v>112</v>
      </c>
      <c r="D62" s="45">
        <v>63</v>
      </c>
      <c r="E62" s="45">
        <v>103</v>
      </c>
      <c r="F62" s="45">
        <v>32</v>
      </c>
      <c r="G62" s="45">
        <v>35</v>
      </c>
      <c r="H62" s="46">
        <v>387</v>
      </c>
      <c r="I62" s="45">
        <v>27</v>
      </c>
      <c r="J62" s="45">
        <v>41</v>
      </c>
      <c r="K62" s="45">
        <v>78</v>
      </c>
      <c r="L62" s="45">
        <v>40</v>
      </c>
      <c r="M62" s="45">
        <v>25</v>
      </c>
      <c r="N62" s="45">
        <v>39</v>
      </c>
      <c r="O62" s="46">
        <v>250</v>
      </c>
      <c r="P62" s="76">
        <v>0</v>
      </c>
      <c r="Q62" s="45">
        <v>637</v>
      </c>
    </row>
    <row r="63" spans="1:17">
      <c r="A63" s="38" t="s">
        <v>87</v>
      </c>
      <c r="B63" s="22">
        <v>51</v>
      </c>
      <c r="C63" s="22">
        <v>32</v>
      </c>
      <c r="D63" s="22">
        <v>74</v>
      </c>
      <c r="E63" s="22">
        <v>123</v>
      </c>
      <c r="F63" s="22">
        <v>9</v>
      </c>
      <c r="G63" s="22">
        <v>32</v>
      </c>
      <c r="H63" s="23">
        <v>321</v>
      </c>
      <c r="I63" s="22">
        <v>17</v>
      </c>
      <c r="J63" s="22">
        <v>1</v>
      </c>
      <c r="K63" s="22">
        <v>28</v>
      </c>
      <c r="L63" s="22">
        <v>10</v>
      </c>
      <c r="M63" s="22">
        <v>5</v>
      </c>
      <c r="N63" s="22">
        <v>13</v>
      </c>
      <c r="O63" s="23">
        <v>74</v>
      </c>
      <c r="P63" s="72">
        <v>0</v>
      </c>
      <c r="Q63" s="22">
        <v>395</v>
      </c>
    </row>
    <row r="64" spans="1:17">
      <c r="A64" s="38" t="s">
        <v>88</v>
      </c>
      <c r="B64" s="22">
        <v>36</v>
      </c>
      <c r="C64" s="22">
        <v>147</v>
      </c>
      <c r="D64" s="22">
        <v>114</v>
      </c>
      <c r="E64" s="22">
        <v>154</v>
      </c>
      <c r="F64" s="22">
        <v>28</v>
      </c>
      <c r="G64" s="22">
        <v>103</v>
      </c>
      <c r="H64" s="23">
        <v>582</v>
      </c>
      <c r="I64" s="22">
        <v>13</v>
      </c>
      <c r="J64" s="22">
        <v>11</v>
      </c>
      <c r="K64" s="22">
        <v>53</v>
      </c>
      <c r="L64" s="22">
        <v>36</v>
      </c>
      <c r="M64" s="22">
        <v>8</v>
      </c>
      <c r="N64" s="22">
        <v>37</v>
      </c>
      <c r="O64" s="23">
        <v>158</v>
      </c>
      <c r="P64" s="72">
        <v>5</v>
      </c>
      <c r="Q64" s="22">
        <v>745</v>
      </c>
    </row>
    <row r="65" spans="1:17" ht="15" thickBot="1">
      <c r="A65" s="38" t="s">
        <v>89</v>
      </c>
      <c r="B65" s="22">
        <v>71</v>
      </c>
      <c r="C65" s="22">
        <v>46</v>
      </c>
      <c r="D65" s="22">
        <v>11</v>
      </c>
      <c r="E65" s="22">
        <v>21</v>
      </c>
      <c r="F65" s="22">
        <v>7</v>
      </c>
      <c r="G65" s="22">
        <v>7</v>
      </c>
      <c r="H65" s="23">
        <v>163</v>
      </c>
      <c r="I65" s="22">
        <v>2</v>
      </c>
      <c r="J65" s="22">
        <v>2</v>
      </c>
      <c r="K65" s="22">
        <v>12</v>
      </c>
      <c r="L65" s="22">
        <v>6</v>
      </c>
      <c r="M65" s="22">
        <v>2</v>
      </c>
      <c r="N65" s="22">
        <v>2</v>
      </c>
      <c r="O65" s="23">
        <v>26</v>
      </c>
      <c r="P65" s="72">
        <v>0</v>
      </c>
      <c r="Q65" s="22">
        <v>189</v>
      </c>
    </row>
    <row r="66" spans="1:17" ht="15" thickTop="1">
      <c r="A66" s="60" t="s">
        <v>90</v>
      </c>
      <c r="B66" s="47">
        <v>3244</v>
      </c>
      <c r="C66" s="47">
        <v>5294</v>
      </c>
      <c r="D66" s="47">
        <v>4279</v>
      </c>
      <c r="E66" s="47">
        <v>5833</v>
      </c>
      <c r="F66" s="47">
        <v>1762</v>
      </c>
      <c r="G66" s="47">
        <v>4773</v>
      </c>
      <c r="H66" s="48">
        <v>25185</v>
      </c>
      <c r="I66" s="47">
        <v>2353</v>
      </c>
      <c r="J66" s="47">
        <v>1362</v>
      </c>
      <c r="K66" s="47">
        <v>5065</v>
      </c>
      <c r="L66" s="47">
        <v>3201</v>
      </c>
      <c r="M66" s="47">
        <v>1031</v>
      </c>
      <c r="N66" s="47">
        <v>2958</v>
      </c>
      <c r="O66" s="48">
        <v>15970</v>
      </c>
      <c r="P66" s="77">
        <v>562</v>
      </c>
      <c r="Q66" s="47">
        <v>41717</v>
      </c>
    </row>
    <row r="67" spans="1:17">
      <c r="A67" s="44" t="s">
        <v>91</v>
      </c>
      <c r="B67" s="45">
        <v>34</v>
      </c>
      <c r="C67" s="45">
        <v>30</v>
      </c>
      <c r="D67" s="45">
        <v>44</v>
      </c>
      <c r="E67" s="45">
        <v>48</v>
      </c>
      <c r="F67" s="45">
        <v>26</v>
      </c>
      <c r="G67" s="45">
        <v>32</v>
      </c>
      <c r="H67" s="46">
        <v>214</v>
      </c>
      <c r="I67" s="45">
        <v>72</v>
      </c>
      <c r="J67" s="45">
        <v>7</v>
      </c>
      <c r="K67" s="45">
        <v>85</v>
      </c>
      <c r="L67" s="45">
        <v>70</v>
      </c>
      <c r="M67" s="45">
        <v>58</v>
      </c>
      <c r="N67" s="45">
        <v>52</v>
      </c>
      <c r="O67" s="46">
        <v>344</v>
      </c>
      <c r="P67" s="76">
        <v>0</v>
      </c>
      <c r="Q67" s="45">
        <v>558</v>
      </c>
    </row>
    <row r="68" spans="1:17">
      <c r="A68" s="61" t="s">
        <v>92</v>
      </c>
      <c r="B68" s="45">
        <v>3278</v>
      </c>
      <c r="C68" s="45">
        <v>5324</v>
      </c>
      <c r="D68" s="45">
        <v>4323</v>
      </c>
      <c r="E68" s="45">
        <v>5881</v>
      </c>
      <c r="F68" s="45">
        <v>1788</v>
      </c>
      <c r="G68" s="45">
        <v>4805</v>
      </c>
      <c r="H68" s="46">
        <v>25399</v>
      </c>
      <c r="I68" s="45">
        <v>2425</v>
      </c>
      <c r="J68" s="45">
        <v>1369</v>
      </c>
      <c r="K68" s="45">
        <v>5150</v>
      </c>
      <c r="L68" s="45">
        <v>3271</v>
      </c>
      <c r="M68" s="45">
        <v>1089</v>
      </c>
      <c r="N68" s="45">
        <v>3010</v>
      </c>
      <c r="O68" s="46">
        <v>16314</v>
      </c>
      <c r="P68" s="76">
        <v>562</v>
      </c>
      <c r="Q68" s="45">
        <v>42275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B95E-2819-432A-8608-A6459FACFB1E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122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76</v>
      </c>
      <c r="C15" s="22">
        <v>142</v>
      </c>
      <c r="D15" s="22">
        <v>125</v>
      </c>
      <c r="E15" s="22">
        <v>183</v>
      </c>
      <c r="F15" s="22">
        <v>48</v>
      </c>
      <c r="G15" s="22">
        <v>112</v>
      </c>
      <c r="H15" s="23">
        <v>686</v>
      </c>
      <c r="I15" s="22">
        <v>54</v>
      </c>
      <c r="J15" s="22">
        <v>1</v>
      </c>
      <c r="K15" s="22">
        <v>143</v>
      </c>
      <c r="L15" s="22">
        <v>88</v>
      </c>
      <c r="M15" s="22">
        <v>45</v>
      </c>
      <c r="N15" s="22">
        <v>47</v>
      </c>
      <c r="O15" s="23">
        <v>378</v>
      </c>
      <c r="P15" s="72">
        <v>7</v>
      </c>
      <c r="Q15" s="22">
        <v>1071</v>
      </c>
    </row>
    <row r="16" spans="1:17">
      <c r="A16" s="38" t="s">
        <v>40</v>
      </c>
      <c r="B16" s="22">
        <v>20</v>
      </c>
      <c r="C16" s="22">
        <v>7</v>
      </c>
      <c r="D16" s="22">
        <v>3</v>
      </c>
      <c r="E16" s="22">
        <v>6</v>
      </c>
      <c r="F16" s="22">
        <v>3</v>
      </c>
      <c r="G16" s="22">
        <v>6</v>
      </c>
      <c r="H16" s="23">
        <v>45</v>
      </c>
      <c r="I16" s="22">
        <v>2</v>
      </c>
      <c r="J16" s="22">
        <v>2</v>
      </c>
      <c r="K16" s="22">
        <v>3</v>
      </c>
      <c r="L16" s="22">
        <v>9</v>
      </c>
      <c r="M16" s="22">
        <v>6</v>
      </c>
      <c r="N16" s="22">
        <v>2</v>
      </c>
      <c r="O16" s="23">
        <v>24</v>
      </c>
      <c r="P16" s="72">
        <v>1</v>
      </c>
      <c r="Q16" s="22">
        <v>70</v>
      </c>
    </row>
    <row r="17" spans="1:17">
      <c r="A17" s="38" t="s">
        <v>41</v>
      </c>
      <c r="B17" s="22">
        <v>167</v>
      </c>
      <c r="C17" s="22">
        <v>96</v>
      </c>
      <c r="D17" s="22">
        <v>62</v>
      </c>
      <c r="E17" s="22">
        <v>134</v>
      </c>
      <c r="F17" s="22">
        <v>19</v>
      </c>
      <c r="G17" s="22">
        <v>52</v>
      </c>
      <c r="H17" s="23">
        <v>530</v>
      </c>
      <c r="I17" s="22">
        <v>34</v>
      </c>
      <c r="J17" s="22">
        <v>13</v>
      </c>
      <c r="K17" s="22">
        <v>189</v>
      </c>
      <c r="L17" s="22">
        <v>126</v>
      </c>
      <c r="M17" s="22">
        <v>43</v>
      </c>
      <c r="N17" s="22">
        <v>36</v>
      </c>
      <c r="O17" s="23">
        <v>441</v>
      </c>
      <c r="P17" s="72">
        <v>9</v>
      </c>
      <c r="Q17" s="22">
        <v>980</v>
      </c>
    </row>
    <row r="18" spans="1:17">
      <c r="A18" s="44" t="s">
        <v>42</v>
      </c>
      <c r="B18" s="45">
        <v>60</v>
      </c>
      <c r="C18" s="45">
        <v>119</v>
      </c>
      <c r="D18" s="45">
        <v>101</v>
      </c>
      <c r="E18" s="45">
        <v>135</v>
      </c>
      <c r="F18" s="45">
        <v>1</v>
      </c>
      <c r="G18" s="45">
        <v>62</v>
      </c>
      <c r="H18" s="46">
        <v>478</v>
      </c>
      <c r="I18" s="45">
        <v>15</v>
      </c>
      <c r="J18" s="45">
        <v>9</v>
      </c>
      <c r="K18" s="45">
        <v>48</v>
      </c>
      <c r="L18" s="45">
        <v>17</v>
      </c>
      <c r="M18" s="45">
        <v>1</v>
      </c>
      <c r="N18" s="45">
        <v>53</v>
      </c>
      <c r="O18" s="46">
        <v>143</v>
      </c>
      <c r="P18" s="76">
        <v>4</v>
      </c>
      <c r="Q18" s="45">
        <v>625</v>
      </c>
    </row>
    <row r="19" spans="1:17">
      <c r="A19" s="38" t="s">
        <v>43</v>
      </c>
      <c r="B19" s="22">
        <v>218</v>
      </c>
      <c r="C19" s="22">
        <v>292</v>
      </c>
      <c r="D19" s="22">
        <v>306</v>
      </c>
      <c r="E19" s="22">
        <v>360</v>
      </c>
      <c r="F19" s="22">
        <v>85</v>
      </c>
      <c r="G19" s="22">
        <v>229</v>
      </c>
      <c r="H19" s="23">
        <v>1490</v>
      </c>
      <c r="I19" s="22">
        <v>248</v>
      </c>
      <c r="J19" s="22">
        <v>308</v>
      </c>
      <c r="K19" s="22">
        <v>750</v>
      </c>
      <c r="L19" s="22">
        <v>441</v>
      </c>
      <c r="M19" s="22">
        <v>98</v>
      </c>
      <c r="N19" s="22">
        <v>159</v>
      </c>
      <c r="O19" s="23">
        <v>2004</v>
      </c>
      <c r="P19" s="72">
        <v>0</v>
      </c>
      <c r="Q19" s="22">
        <v>3494</v>
      </c>
    </row>
    <row r="20" spans="1:17">
      <c r="A20" s="38" t="s">
        <v>44</v>
      </c>
      <c r="B20" s="22">
        <v>84</v>
      </c>
      <c r="C20" s="22">
        <v>93</v>
      </c>
      <c r="D20" s="22">
        <v>99</v>
      </c>
      <c r="E20" s="22">
        <v>40</v>
      </c>
      <c r="F20" s="22">
        <v>36</v>
      </c>
      <c r="G20" s="22">
        <v>43</v>
      </c>
      <c r="H20" s="23">
        <v>395</v>
      </c>
      <c r="I20" s="22">
        <v>39</v>
      </c>
      <c r="J20" s="22">
        <v>30</v>
      </c>
      <c r="K20" s="22">
        <v>96</v>
      </c>
      <c r="L20" s="22">
        <v>26</v>
      </c>
      <c r="M20" s="22">
        <v>11</v>
      </c>
      <c r="N20" s="22">
        <v>31</v>
      </c>
      <c r="O20" s="23">
        <v>233</v>
      </c>
      <c r="P20" s="72">
        <v>0</v>
      </c>
      <c r="Q20" s="22">
        <v>628</v>
      </c>
    </row>
    <row r="21" spans="1:17">
      <c r="A21" s="38" t="s">
        <v>45</v>
      </c>
      <c r="B21" s="22">
        <v>5</v>
      </c>
      <c r="C21" s="22">
        <v>23</v>
      </c>
      <c r="D21" s="22">
        <v>30</v>
      </c>
      <c r="E21" s="22">
        <v>18</v>
      </c>
      <c r="F21" s="22">
        <v>4</v>
      </c>
      <c r="G21" s="22">
        <v>11</v>
      </c>
      <c r="H21" s="23">
        <v>91</v>
      </c>
      <c r="I21" s="22">
        <v>53</v>
      </c>
      <c r="J21" s="22">
        <v>24</v>
      </c>
      <c r="K21" s="22">
        <v>55</v>
      </c>
      <c r="L21" s="22">
        <v>62</v>
      </c>
      <c r="M21" s="22">
        <v>15</v>
      </c>
      <c r="N21" s="22">
        <v>29</v>
      </c>
      <c r="O21" s="23">
        <v>238</v>
      </c>
      <c r="P21" s="72">
        <v>0</v>
      </c>
      <c r="Q21" s="22">
        <v>329</v>
      </c>
    </row>
    <row r="22" spans="1:17">
      <c r="A22" s="44" t="s">
        <v>46</v>
      </c>
      <c r="B22" s="45">
        <v>0</v>
      </c>
      <c r="C22" s="45">
        <v>23</v>
      </c>
      <c r="D22" s="45">
        <v>9</v>
      </c>
      <c r="E22" s="45">
        <v>18</v>
      </c>
      <c r="F22" s="45">
        <v>4</v>
      </c>
      <c r="G22" s="45">
        <v>10</v>
      </c>
      <c r="H22" s="46">
        <v>64</v>
      </c>
      <c r="I22" s="45">
        <v>8</v>
      </c>
      <c r="J22" s="45">
        <v>1</v>
      </c>
      <c r="K22" s="45">
        <v>25</v>
      </c>
      <c r="L22" s="45">
        <v>9</v>
      </c>
      <c r="M22" s="45">
        <v>5</v>
      </c>
      <c r="N22" s="45">
        <v>3</v>
      </c>
      <c r="O22" s="46">
        <v>51</v>
      </c>
      <c r="P22" s="76">
        <v>0</v>
      </c>
      <c r="Q22" s="45">
        <v>115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5</v>
      </c>
      <c r="J23" s="22">
        <v>0</v>
      </c>
      <c r="K23" s="22">
        <v>0</v>
      </c>
      <c r="L23" s="22">
        <v>0</v>
      </c>
      <c r="M23" s="22">
        <v>0</v>
      </c>
      <c r="N23" s="22">
        <v>49</v>
      </c>
      <c r="O23" s="23">
        <v>54</v>
      </c>
      <c r="P23" s="72">
        <v>0</v>
      </c>
      <c r="Q23" s="22">
        <v>54</v>
      </c>
    </row>
    <row r="24" spans="1:17">
      <c r="A24" s="38" t="s">
        <v>48</v>
      </c>
      <c r="B24" s="22">
        <v>168</v>
      </c>
      <c r="C24" s="22">
        <v>363</v>
      </c>
      <c r="D24" s="22">
        <v>99</v>
      </c>
      <c r="E24" s="22">
        <v>24</v>
      </c>
      <c r="F24" s="22">
        <v>2</v>
      </c>
      <c r="G24" s="22">
        <v>405</v>
      </c>
      <c r="H24" s="23">
        <v>1061</v>
      </c>
      <c r="I24" s="22">
        <v>167</v>
      </c>
      <c r="J24" s="22">
        <v>79</v>
      </c>
      <c r="K24" s="22">
        <v>678</v>
      </c>
      <c r="L24" s="22">
        <v>265</v>
      </c>
      <c r="M24" s="22">
        <v>69</v>
      </c>
      <c r="N24" s="22">
        <v>249</v>
      </c>
      <c r="O24" s="23">
        <v>1507</v>
      </c>
      <c r="P24" s="72">
        <v>257</v>
      </c>
      <c r="Q24" s="22">
        <v>2825</v>
      </c>
    </row>
    <row r="25" spans="1:17">
      <c r="A25" s="38" t="s">
        <v>49</v>
      </c>
      <c r="B25" s="22">
        <v>107</v>
      </c>
      <c r="C25" s="22">
        <v>187</v>
      </c>
      <c r="D25" s="22">
        <v>219</v>
      </c>
      <c r="E25" s="22">
        <v>238</v>
      </c>
      <c r="F25" s="22">
        <v>52</v>
      </c>
      <c r="G25" s="22">
        <v>150</v>
      </c>
      <c r="H25" s="23">
        <v>953</v>
      </c>
      <c r="I25" s="22">
        <v>95</v>
      </c>
      <c r="J25" s="22">
        <v>20</v>
      </c>
      <c r="K25" s="22">
        <v>206</v>
      </c>
      <c r="L25" s="22">
        <v>140</v>
      </c>
      <c r="M25" s="22">
        <v>46</v>
      </c>
      <c r="N25" s="22">
        <v>103</v>
      </c>
      <c r="O25" s="23">
        <v>610</v>
      </c>
      <c r="P25" s="72">
        <v>5</v>
      </c>
      <c r="Q25" s="22">
        <v>1568</v>
      </c>
    </row>
    <row r="26" spans="1:17">
      <c r="A26" s="44" t="s">
        <v>50</v>
      </c>
      <c r="B26" s="45">
        <v>1</v>
      </c>
      <c r="C26" s="45">
        <v>15</v>
      </c>
      <c r="D26" s="45">
        <v>26</v>
      </c>
      <c r="E26" s="45">
        <v>8</v>
      </c>
      <c r="F26" s="45">
        <v>0</v>
      </c>
      <c r="G26" s="45">
        <v>3</v>
      </c>
      <c r="H26" s="46">
        <v>53</v>
      </c>
      <c r="I26" s="45">
        <v>8</v>
      </c>
      <c r="J26" s="45">
        <v>8</v>
      </c>
      <c r="K26" s="45">
        <v>15</v>
      </c>
      <c r="L26" s="45">
        <v>9</v>
      </c>
      <c r="M26" s="45">
        <v>18</v>
      </c>
      <c r="N26" s="45">
        <v>9</v>
      </c>
      <c r="O26" s="46">
        <v>67</v>
      </c>
      <c r="P26" s="76">
        <v>0</v>
      </c>
      <c r="Q26" s="45">
        <v>120</v>
      </c>
    </row>
    <row r="27" spans="1:17">
      <c r="A27" s="38" t="s">
        <v>51</v>
      </c>
      <c r="B27" s="22">
        <v>57</v>
      </c>
      <c r="C27" s="22">
        <v>63</v>
      </c>
      <c r="D27" s="22">
        <v>36</v>
      </c>
      <c r="E27" s="22">
        <v>45</v>
      </c>
      <c r="F27" s="22">
        <v>10</v>
      </c>
      <c r="G27" s="22">
        <v>21</v>
      </c>
      <c r="H27" s="23">
        <v>232</v>
      </c>
      <c r="I27" s="22">
        <v>3</v>
      </c>
      <c r="J27" s="22">
        <v>0</v>
      </c>
      <c r="K27" s="22">
        <v>11</v>
      </c>
      <c r="L27" s="22">
        <v>0</v>
      </c>
      <c r="M27" s="22">
        <v>2</v>
      </c>
      <c r="N27" s="22">
        <v>10</v>
      </c>
      <c r="O27" s="23">
        <v>26</v>
      </c>
      <c r="P27" s="72">
        <v>7</v>
      </c>
      <c r="Q27" s="22">
        <v>265</v>
      </c>
    </row>
    <row r="28" spans="1:17">
      <c r="A28" s="38" t="s">
        <v>52</v>
      </c>
      <c r="B28" s="22">
        <v>88</v>
      </c>
      <c r="C28" s="22">
        <v>81</v>
      </c>
      <c r="D28" s="22">
        <v>113</v>
      </c>
      <c r="E28" s="22">
        <v>156</v>
      </c>
      <c r="F28" s="22">
        <v>20</v>
      </c>
      <c r="G28" s="22">
        <v>126</v>
      </c>
      <c r="H28" s="23">
        <v>584</v>
      </c>
      <c r="I28" s="22">
        <v>105</v>
      </c>
      <c r="J28" s="22">
        <v>5</v>
      </c>
      <c r="K28" s="22">
        <v>257</v>
      </c>
      <c r="L28" s="22">
        <v>123</v>
      </c>
      <c r="M28" s="22">
        <v>29</v>
      </c>
      <c r="N28" s="22">
        <v>290</v>
      </c>
      <c r="O28" s="23">
        <v>809</v>
      </c>
      <c r="P28" s="72">
        <v>0</v>
      </c>
      <c r="Q28" s="22">
        <v>1393</v>
      </c>
    </row>
    <row r="29" spans="1:17">
      <c r="A29" s="38" t="s">
        <v>53</v>
      </c>
      <c r="B29" s="22">
        <v>68</v>
      </c>
      <c r="C29" s="22">
        <v>136</v>
      </c>
      <c r="D29" s="22">
        <v>59</v>
      </c>
      <c r="E29" s="22">
        <v>166</v>
      </c>
      <c r="F29" s="22">
        <v>55</v>
      </c>
      <c r="G29" s="22">
        <v>132</v>
      </c>
      <c r="H29" s="23">
        <v>616</v>
      </c>
      <c r="I29" s="22">
        <v>34</v>
      </c>
      <c r="J29" s="22">
        <v>20</v>
      </c>
      <c r="K29" s="22">
        <v>70</v>
      </c>
      <c r="L29" s="22">
        <v>78</v>
      </c>
      <c r="M29" s="22">
        <v>34</v>
      </c>
      <c r="N29" s="22">
        <v>30</v>
      </c>
      <c r="O29" s="23">
        <v>266</v>
      </c>
      <c r="P29" s="72">
        <v>100</v>
      </c>
      <c r="Q29" s="22">
        <v>982</v>
      </c>
    </row>
    <row r="30" spans="1:17">
      <c r="A30" s="44" t="s">
        <v>54</v>
      </c>
      <c r="B30" s="45">
        <v>30</v>
      </c>
      <c r="C30" s="45">
        <v>110</v>
      </c>
      <c r="D30" s="45">
        <v>60</v>
      </c>
      <c r="E30" s="45">
        <v>79</v>
      </c>
      <c r="F30" s="45">
        <v>33</v>
      </c>
      <c r="G30" s="45">
        <v>29</v>
      </c>
      <c r="H30" s="46">
        <v>341</v>
      </c>
      <c r="I30" s="45">
        <v>15</v>
      </c>
      <c r="J30" s="45">
        <v>0</v>
      </c>
      <c r="K30" s="45">
        <v>40</v>
      </c>
      <c r="L30" s="45">
        <v>30</v>
      </c>
      <c r="M30" s="45">
        <v>7</v>
      </c>
      <c r="N30" s="45">
        <v>9</v>
      </c>
      <c r="O30" s="46">
        <v>101</v>
      </c>
      <c r="P30" s="76">
        <v>7</v>
      </c>
      <c r="Q30" s="45">
        <v>449</v>
      </c>
    </row>
    <row r="31" spans="1:17">
      <c r="A31" s="38" t="s">
        <v>55</v>
      </c>
      <c r="B31" s="22">
        <v>15</v>
      </c>
      <c r="C31" s="22">
        <v>128</v>
      </c>
      <c r="D31" s="22">
        <v>67</v>
      </c>
      <c r="E31" s="22">
        <v>87</v>
      </c>
      <c r="F31" s="22">
        <v>14</v>
      </c>
      <c r="G31" s="22">
        <v>44</v>
      </c>
      <c r="H31" s="23">
        <v>355</v>
      </c>
      <c r="I31" s="22">
        <v>22</v>
      </c>
      <c r="J31" s="22">
        <v>18</v>
      </c>
      <c r="K31" s="22">
        <v>32</v>
      </c>
      <c r="L31" s="22">
        <v>40</v>
      </c>
      <c r="M31" s="22">
        <v>8</v>
      </c>
      <c r="N31" s="22">
        <v>17</v>
      </c>
      <c r="O31" s="23">
        <v>137</v>
      </c>
      <c r="P31" s="72">
        <v>0</v>
      </c>
      <c r="Q31" s="22">
        <v>492</v>
      </c>
    </row>
    <row r="32" spans="1:17">
      <c r="A32" s="38" t="s">
        <v>56</v>
      </c>
      <c r="B32" s="22">
        <v>53</v>
      </c>
      <c r="C32" s="22">
        <v>121</v>
      </c>
      <c r="D32" s="22">
        <v>98</v>
      </c>
      <c r="E32" s="22">
        <v>205</v>
      </c>
      <c r="F32" s="22">
        <v>105</v>
      </c>
      <c r="G32" s="22">
        <v>95</v>
      </c>
      <c r="H32" s="23">
        <v>677</v>
      </c>
      <c r="I32" s="22">
        <v>34</v>
      </c>
      <c r="J32" s="22">
        <v>2</v>
      </c>
      <c r="K32" s="22">
        <v>36</v>
      </c>
      <c r="L32" s="22">
        <v>43</v>
      </c>
      <c r="M32" s="22">
        <v>6</v>
      </c>
      <c r="N32" s="22">
        <v>60</v>
      </c>
      <c r="O32" s="23">
        <v>181</v>
      </c>
      <c r="P32" s="72">
        <v>0</v>
      </c>
      <c r="Q32" s="22">
        <v>858</v>
      </c>
    </row>
    <row r="33" spans="1:17">
      <c r="A33" s="38" t="s">
        <v>57</v>
      </c>
      <c r="B33" s="22">
        <v>99</v>
      </c>
      <c r="C33" s="22">
        <v>81</v>
      </c>
      <c r="D33" s="22">
        <v>76</v>
      </c>
      <c r="E33" s="22">
        <v>254</v>
      </c>
      <c r="F33" s="22">
        <v>47</v>
      </c>
      <c r="G33" s="22">
        <v>79</v>
      </c>
      <c r="H33" s="23">
        <v>636</v>
      </c>
      <c r="I33" s="22">
        <v>38</v>
      </c>
      <c r="J33" s="22">
        <v>3</v>
      </c>
      <c r="K33" s="22">
        <v>111</v>
      </c>
      <c r="L33" s="22">
        <v>84</v>
      </c>
      <c r="M33" s="22">
        <v>23</v>
      </c>
      <c r="N33" s="22">
        <v>29</v>
      </c>
      <c r="O33" s="23">
        <v>288</v>
      </c>
      <c r="P33" s="72">
        <v>2</v>
      </c>
      <c r="Q33" s="22">
        <v>926</v>
      </c>
    </row>
    <row r="34" spans="1:17">
      <c r="A34" s="44" t="s">
        <v>58</v>
      </c>
      <c r="B34" s="45">
        <v>14</v>
      </c>
      <c r="C34" s="45">
        <v>27</v>
      </c>
      <c r="D34" s="45">
        <v>29</v>
      </c>
      <c r="E34" s="45">
        <v>40</v>
      </c>
      <c r="F34" s="45">
        <v>11</v>
      </c>
      <c r="G34" s="45">
        <v>35</v>
      </c>
      <c r="H34" s="46">
        <v>156</v>
      </c>
      <c r="I34" s="45">
        <v>2</v>
      </c>
      <c r="J34" s="45">
        <v>8</v>
      </c>
      <c r="K34" s="45">
        <v>3</v>
      </c>
      <c r="L34" s="45">
        <v>10</v>
      </c>
      <c r="M34" s="45">
        <v>8</v>
      </c>
      <c r="N34" s="45">
        <v>3</v>
      </c>
      <c r="O34" s="46">
        <v>34</v>
      </c>
      <c r="P34" s="76">
        <v>2</v>
      </c>
      <c r="Q34" s="45">
        <v>192</v>
      </c>
    </row>
    <row r="35" spans="1:17">
      <c r="A35" s="38" t="s">
        <v>59</v>
      </c>
      <c r="B35" s="22">
        <v>21</v>
      </c>
      <c r="C35" s="22">
        <v>70</v>
      </c>
      <c r="D35" s="22">
        <v>54</v>
      </c>
      <c r="E35" s="22">
        <v>53</v>
      </c>
      <c r="F35" s="22">
        <v>13</v>
      </c>
      <c r="G35" s="22">
        <v>29</v>
      </c>
      <c r="H35" s="23">
        <v>240</v>
      </c>
      <c r="I35" s="22">
        <v>47</v>
      </c>
      <c r="J35" s="22">
        <v>30</v>
      </c>
      <c r="K35" s="22">
        <v>96</v>
      </c>
      <c r="L35" s="22">
        <v>59</v>
      </c>
      <c r="M35" s="22">
        <v>20</v>
      </c>
      <c r="N35" s="22">
        <v>30</v>
      </c>
      <c r="O35" s="23">
        <v>282</v>
      </c>
      <c r="P35" s="72">
        <v>84</v>
      </c>
      <c r="Q35" s="22">
        <v>606</v>
      </c>
    </row>
    <row r="36" spans="1:17">
      <c r="A36" s="38" t="s">
        <v>60</v>
      </c>
      <c r="B36" s="22">
        <v>8</v>
      </c>
      <c r="C36" s="22">
        <v>27</v>
      </c>
      <c r="D36" s="22">
        <v>20</v>
      </c>
      <c r="E36" s="22">
        <v>18</v>
      </c>
      <c r="F36" s="22">
        <v>11</v>
      </c>
      <c r="G36" s="22">
        <v>20</v>
      </c>
      <c r="H36" s="23">
        <v>104</v>
      </c>
      <c r="I36" s="22">
        <v>34</v>
      </c>
      <c r="J36" s="22">
        <v>15</v>
      </c>
      <c r="K36" s="22">
        <v>102</v>
      </c>
      <c r="L36" s="22">
        <v>79</v>
      </c>
      <c r="M36" s="22">
        <v>24</v>
      </c>
      <c r="N36" s="22">
        <v>48</v>
      </c>
      <c r="O36" s="23">
        <v>302</v>
      </c>
      <c r="P36" s="72">
        <v>0</v>
      </c>
      <c r="Q36" s="22">
        <v>406</v>
      </c>
    </row>
    <row r="37" spans="1:17">
      <c r="A37" s="38" t="s">
        <v>61</v>
      </c>
      <c r="B37" s="22">
        <v>54</v>
      </c>
      <c r="C37" s="22">
        <v>127</v>
      </c>
      <c r="D37" s="22">
        <v>156</v>
      </c>
      <c r="E37" s="22">
        <v>255</v>
      </c>
      <c r="F37" s="22">
        <v>63</v>
      </c>
      <c r="G37" s="22">
        <v>135</v>
      </c>
      <c r="H37" s="23">
        <v>790</v>
      </c>
      <c r="I37" s="22">
        <v>62</v>
      </c>
      <c r="J37" s="22">
        <v>26</v>
      </c>
      <c r="K37" s="22">
        <v>214</v>
      </c>
      <c r="L37" s="22">
        <v>145</v>
      </c>
      <c r="M37" s="22">
        <v>40</v>
      </c>
      <c r="N37" s="22">
        <v>84</v>
      </c>
      <c r="O37" s="23">
        <v>571</v>
      </c>
      <c r="P37" s="72">
        <v>5</v>
      </c>
      <c r="Q37" s="22">
        <v>1366</v>
      </c>
    </row>
    <row r="38" spans="1:17">
      <c r="A38" s="44" t="s">
        <v>62</v>
      </c>
      <c r="B38" s="45">
        <v>35</v>
      </c>
      <c r="C38" s="45">
        <v>117</v>
      </c>
      <c r="D38" s="45">
        <v>99</v>
      </c>
      <c r="E38" s="45">
        <v>111</v>
      </c>
      <c r="F38" s="45">
        <v>41</v>
      </c>
      <c r="G38" s="45">
        <v>64</v>
      </c>
      <c r="H38" s="46">
        <v>467</v>
      </c>
      <c r="I38" s="45">
        <v>30</v>
      </c>
      <c r="J38" s="45">
        <v>13</v>
      </c>
      <c r="K38" s="45">
        <v>43</v>
      </c>
      <c r="L38" s="45">
        <v>57</v>
      </c>
      <c r="M38" s="45">
        <v>23</v>
      </c>
      <c r="N38" s="45">
        <v>17</v>
      </c>
      <c r="O38" s="46">
        <v>183</v>
      </c>
      <c r="P38" s="76">
        <v>0</v>
      </c>
      <c r="Q38" s="45">
        <v>650</v>
      </c>
    </row>
    <row r="39" spans="1:17">
      <c r="A39" s="38" t="s">
        <v>63</v>
      </c>
      <c r="B39" s="22">
        <v>109</v>
      </c>
      <c r="C39" s="22">
        <v>189</v>
      </c>
      <c r="D39" s="22">
        <v>4</v>
      </c>
      <c r="E39" s="22">
        <v>46</v>
      </c>
      <c r="F39" s="22">
        <v>271</v>
      </c>
      <c r="G39" s="22">
        <v>309</v>
      </c>
      <c r="H39" s="23">
        <v>928</v>
      </c>
      <c r="I39" s="22">
        <v>6</v>
      </c>
      <c r="J39" s="22">
        <v>5</v>
      </c>
      <c r="K39" s="22">
        <v>6</v>
      </c>
      <c r="L39" s="22">
        <v>0</v>
      </c>
      <c r="M39" s="22">
        <v>0</v>
      </c>
      <c r="N39" s="22">
        <v>0</v>
      </c>
      <c r="O39" s="23">
        <v>17</v>
      </c>
      <c r="P39" s="72">
        <v>3</v>
      </c>
      <c r="Q39" s="22">
        <v>948</v>
      </c>
    </row>
    <row r="40" spans="1:17">
      <c r="A40" s="38" t="s">
        <v>64</v>
      </c>
      <c r="B40" s="22">
        <v>124</v>
      </c>
      <c r="C40" s="22">
        <v>245</v>
      </c>
      <c r="D40" s="22">
        <v>96</v>
      </c>
      <c r="E40" s="22">
        <v>227</v>
      </c>
      <c r="F40" s="22">
        <v>23</v>
      </c>
      <c r="G40" s="22">
        <v>108</v>
      </c>
      <c r="H40" s="23">
        <v>823</v>
      </c>
      <c r="I40" s="22">
        <v>109</v>
      </c>
      <c r="J40" s="22">
        <v>41</v>
      </c>
      <c r="K40" s="22">
        <v>86</v>
      </c>
      <c r="L40" s="22">
        <v>54</v>
      </c>
      <c r="M40" s="22">
        <v>17</v>
      </c>
      <c r="N40" s="22">
        <v>38</v>
      </c>
      <c r="O40" s="23">
        <v>345</v>
      </c>
      <c r="P40" s="72">
        <v>1</v>
      </c>
      <c r="Q40" s="22">
        <v>1169</v>
      </c>
    </row>
    <row r="41" spans="1:17">
      <c r="A41" s="38" t="s">
        <v>65</v>
      </c>
      <c r="B41" s="22">
        <v>33</v>
      </c>
      <c r="C41" s="22">
        <v>69</v>
      </c>
      <c r="D41" s="22">
        <v>40</v>
      </c>
      <c r="E41" s="22">
        <v>28</v>
      </c>
      <c r="F41" s="22">
        <v>1</v>
      </c>
      <c r="G41" s="22">
        <v>43</v>
      </c>
      <c r="H41" s="23">
        <v>214</v>
      </c>
      <c r="I41" s="22">
        <v>0</v>
      </c>
      <c r="J41" s="22">
        <v>0</v>
      </c>
      <c r="K41" s="22">
        <v>14</v>
      </c>
      <c r="L41" s="22">
        <v>2</v>
      </c>
      <c r="M41" s="22">
        <v>5</v>
      </c>
      <c r="N41" s="22">
        <v>2</v>
      </c>
      <c r="O41" s="23">
        <v>23</v>
      </c>
      <c r="P41" s="72">
        <v>0</v>
      </c>
      <c r="Q41" s="22">
        <v>237</v>
      </c>
    </row>
    <row r="42" spans="1:17">
      <c r="A42" s="44" t="s">
        <v>66</v>
      </c>
      <c r="B42" s="45">
        <v>35</v>
      </c>
      <c r="C42" s="45">
        <v>72</v>
      </c>
      <c r="D42" s="45">
        <v>44</v>
      </c>
      <c r="E42" s="45">
        <v>46</v>
      </c>
      <c r="F42" s="45">
        <v>13</v>
      </c>
      <c r="G42" s="45">
        <v>53</v>
      </c>
      <c r="H42" s="46">
        <v>263</v>
      </c>
      <c r="I42" s="45">
        <v>0</v>
      </c>
      <c r="J42" s="45">
        <v>0</v>
      </c>
      <c r="K42" s="45">
        <v>28</v>
      </c>
      <c r="L42" s="45">
        <v>9</v>
      </c>
      <c r="M42" s="45">
        <v>2</v>
      </c>
      <c r="N42" s="45">
        <v>13</v>
      </c>
      <c r="O42" s="46">
        <v>52</v>
      </c>
      <c r="P42" s="76">
        <v>0</v>
      </c>
      <c r="Q42" s="45">
        <v>315</v>
      </c>
    </row>
    <row r="43" spans="1:17">
      <c r="A43" s="38" t="s">
        <v>67</v>
      </c>
      <c r="B43" s="22">
        <v>69</v>
      </c>
      <c r="C43" s="22">
        <v>65</v>
      </c>
      <c r="D43" s="22">
        <v>16</v>
      </c>
      <c r="E43" s="22">
        <v>38</v>
      </c>
      <c r="F43" s="22">
        <v>4</v>
      </c>
      <c r="G43" s="22">
        <v>8</v>
      </c>
      <c r="H43" s="23">
        <v>200</v>
      </c>
      <c r="I43" s="22">
        <v>16</v>
      </c>
      <c r="J43" s="22">
        <v>20</v>
      </c>
      <c r="K43" s="22">
        <v>32</v>
      </c>
      <c r="L43" s="22">
        <v>64</v>
      </c>
      <c r="M43" s="22">
        <v>14</v>
      </c>
      <c r="N43" s="22">
        <v>15</v>
      </c>
      <c r="O43" s="23">
        <v>161</v>
      </c>
      <c r="P43" s="72">
        <v>0</v>
      </c>
      <c r="Q43" s="22">
        <v>361</v>
      </c>
    </row>
    <row r="44" spans="1:17">
      <c r="A44" s="38" t="s">
        <v>68</v>
      </c>
      <c r="B44" s="22">
        <v>9</v>
      </c>
      <c r="C44" s="22">
        <v>33</v>
      </c>
      <c r="D44" s="22">
        <v>15</v>
      </c>
      <c r="E44" s="22">
        <v>21</v>
      </c>
      <c r="F44" s="22">
        <v>5</v>
      </c>
      <c r="G44" s="22">
        <v>17</v>
      </c>
      <c r="H44" s="23">
        <v>100</v>
      </c>
      <c r="I44" s="22">
        <v>1</v>
      </c>
      <c r="J44" s="22">
        <v>0</v>
      </c>
      <c r="K44" s="22">
        <v>10</v>
      </c>
      <c r="L44" s="22">
        <v>9</v>
      </c>
      <c r="M44" s="22">
        <v>2</v>
      </c>
      <c r="N44" s="22">
        <v>4</v>
      </c>
      <c r="O44" s="23">
        <v>26</v>
      </c>
      <c r="P44" s="72">
        <v>2</v>
      </c>
      <c r="Q44" s="22">
        <v>128</v>
      </c>
    </row>
    <row r="45" spans="1:17">
      <c r="A45" s="38" t="s">
        <v>69</v>
      </c>
      <c r="B45" s="22">
        <v>11</v>
      </c>
      <c r="C45" s="22">
        <v>54</v>
      </c>
      <c r="D45" s="22">
        <v>30</v>
      </c>
      <c r="E45" s="22">
        <v>45</v>
      </c>
      <c r="F45" s="22">
        <v>12</v>
      </c>
      <c r="G45" s="22">
        <v>31</v>
      </c>
      <c r="H45" s="23">
        <v>183</v>
      </c>
      <c r="I45" s="22">
        <v>55</v>
      </c>
      <c r="J45" s="22">
        <v>65</v>
      </c>
      <c r="K45" s="22">
        <v>192</v>
      </c>
      <c r="L45" s="22">
        <v>143</v>
      </c>
      <c r="M45" s="22">
        <v>57</v>
      </c>
      <c r="N45" s="22">
        <v>45</v>
      </c>
      <c r="O45" s="23">
        <v>557</v>
      </c>
      <c r="P45" s="72">
        <v>1</v>
      </c>
      <c r="Q45" s="22">
        <v>741</v>
      </c>
    </row>
    <row r="46" spans="1:17">
      <c r="A46" s="44" t="s">
        <v>70</v>
      </c>
      <c r="B46" s="45">
        <v>123</v>
      </c>
      <c r="C46" s="45">
        <v>68</v>
      </c>
      <c r="D46" s="45">
        <v>33</v>
      </c>
      <c r="E46" s="45">
        <v>40</v>
      </c>
      <c r="F46" s="45">
        <v>13</v>
      </c>
      <c r="G46" s="45">
        <v>58</v>
      </c>
      <c r="H46" s="46">
        <v>335</v>
      </c>
      <c r="I46" s="45">
        <v>21</v>
      </c>
      <c r="J46" s="45">
        <v>1</v>
      </c>
      <c r="K46" s="45">
        <v>33</v>
      </c>
      <c r="L46" s="45">
        <v>10</v>
      </c>
      <c r="M46" s="45">
        <v>12</v>
      </c>
      <c r="N46" s="45">
        <v>12</v>
      </c>
      <c r="O46" s="46">
        <v>89</v>
      </c>
      <c r="P46" s="76">
        <v>0</v>
      </c>
      <c r="Q46" s="45">
        <v>424</v>
      </c>
    </row>
    <row r="47" spans="1:17">
      <c r="A47" s="38" t="s">
        <v>71</v>
      </c>
      <c r="B47" s="22">
        <v>55</v>
      </c>
      <c r="C47" s="22">
        <v>133</v>
      </c>
      <c r="D47" s="22">
        <v>140</v>
      </c>
      <c r="E47" s="22">
        <v>177</v>
      </c>
      <c r="F47" s="22">
        <v>107</v>
      </c>
      <c r="G47" s="22">
        <v>295</v>
      </c>
      <c r="H47" s="23">
        <v>907</v>
      </c>
      <c r="I47" s="22">
        <v>49</v>
      </c>
      <c r="J47" s="22">
        <v>119</v>
      </c>
      <c r="K47" s="22">
        <v>199</v>
      </c>
      <c r="L47" s="22">
        <v>127</v>
      </c>
      <c r="M47" s="22">
        <v>26</v>
      </c>
      <c r="N47" s="22">
        <v>87</v>
      </c>
      <c r="O47" s="23">
        <v>607</v>
      </c>
      <c r="P47" s="72">
        <v>0</v>
      </c>
      <c r="Q47" s="22">
        <v>1514</v>
      </c>
    </row>
    <row r="48" spans="1:17">
      <c r="A48" s="38" t="s">
        <v>72</v>
      </c>
      <c r="B48" s="22">
        <v>63</v>
      </c>
      <c r="C48" s="22">
        <v>221</v>
      </c>
      <c r="D48" s="22">
        <v>86</v>
      </c>
      <c r="E48" s="22">
        <v>232</v>
      </c>
      <c r="F48" s="22">
        <v>137</v>
      </c>
      <c r="G48" s="22">
        <v>296</v>
      </c>
      <c r="H48" s="23">
        <v>1035</v>
      </c>
      <c r="I48" s="22">
        <v>77</v>
      </c>
      <c r="J48" s="22">
        <v>24</v>
      </c>
      <c r="K48" s="22">
        <v>119</v>
      </c>
      <c r="L48" s="22">
        <v>108</v>
      </c>
      <c r="M48" s="22">
        <v>36</v>
      </c>
      <c r="N48" s="22">
        <v>197</v>
      </c>
      <c r="O48" s="23">
        <v>561</v>
      </c>
      <c r="P48" s="72">
        <v>0</v>
      </c>
      <c r="Q48" s="22">
        <v>1596</v>
      </c>
    </row>
    <row r="49" spans="1:17">
      <c r="A49" s="38" t="s">
        <v>73</v>
      </c>
      <c r="B49" s="22">
        <v>7</v>
      </c>
      <c r="C49" s="22">
        <v>17</v>
      </c>
      <c r="D49" s="22">
        <v>12</v>
      </c>
      <c r="E49" s="22">
        <v>19</v>
      </c>
      <c r="F49" s="22">
        <v>0</v>
      </c>
      <c r="G49" s="22">
        <v>27</v>
      </c>
      <c r="H49" s="23">
        <v>82</v>
      </c>
      <c r="I49" s="22">
        <v>2</v>
      </c>
      <c r="J49" s="22">
        <v>5</v>
      </c>
      <c r="K49" s="22">
        <v>0</v>
      </c>
      <c r="L49" s="22">
        <v>2</v>
      </c>
      <c r="M49" s="22">
        <v>1</v>
      </c>
      <c r="N49" s="22">
        <v>0</v>
      </c>
      <c r="O49" s="23">
        <v>10</v>
      </c>
      <c r="P49" s="72">
        <v>0</v>
      </c>
      <c r="Q49" s="22">
        <v>92</v>
      </c>
    </row>
    <row r="50" spans="1:17">
      <c r="A50" s="44" t="s">
        <v>74</v>
      </c>
      <c r="B50" s="45">
        <v>46</v>
      </c>
      <c r="C50" s="45">
        <v>141</v>
      </c>
      <c r="D50" s="45">
        <v>112</v>
      </c>
      <c r="E50" s="45">
        <v>244</v>
      </c>
      <c r="F50" s="45">
        <v>47</v>
      </c>
      <c r="G50" s="45">
        <v>269</v>
      </c>
      <c r="H50" s="46">
        <v>859</v>
      </c>
      <c r="I50" s="45">
        <v>85</v>
      </c>
      <c r="J50" s="45">
        <v>17</v>
      </c>
      <c r="K50" s="45">
        <v>139</v>
      </c>
      <c r="L50" s="45">
        <v>155</v>
      </c>
      <c r="M50" s="45">
        <v>62</v>
      </c>
      <c r="N50" s="45">
        <v>103</v>
      </c>
      <c r="O50" s="46">
        <v>561</v>
      </c>
      <c r="P50" s="76">
        <v>2</v>
      </c>
      <c r="Q50" s="45">
        <v>1422</v>
      </c>
    </row>
    <row r="51" spans="1:17">
      <c r="A51" s="38" t="s">
        <v>75</v>
      </c>
      <c r="B51" s="22">
        <v>73</v>
      </c>
      <c r="C51" s="22">
        <v>103</v>
      </c>
      <c r="D51" s="22">
        <v>98</v>
      </c>
      <c r="E51" s="22">
        <v>169</v>
      </c>
      <c r="F51" s="22">
        <v>7</v>
      </c>
      <c r="G51" s="22">
        <v>103</v>
      </c>
      <c r="H51" s="23">
        <v>553</v>
      </c>
      <c r="I51" s="22">
        <v>38</v>
      </c>
      <c r="J51" s="22">
        <v>18</v>
      </c>
      <c r="K51" s="22">
        <v>55</v>
      </c>
      <c r="L51" s="22">
        <v>62</v>
      </c>
      <c r="M51" s="22">
        <v>9</v>
      </c>
      <c r="N51" s="22">
        <v>20</v>
      </c>
      <c r="O51" s="23">
        <v>202</v>
      </c>
      <c r="P51" s="72">
        <v>0</v>
      </c>
      <c r="Q51" s="22">
        <v>755</v>
      </c>
    </row>
    <row r="52" spans="1:17">
      <c r="A52" s="38" t="s">
        <v>76</v>
      </c>
      <c r="B52" s="22">
        <v>43</v>
      </c>
      <c r="C52" s="22">
        <v>149</v>
      </c>
      <c r="D52" s="22">
        <v>66</v>
      </c>
      <c r="E52" s="22">
        <v>106</v>
      </c>
      <c r="F52" s="22">
        <v>8</v>
      </c>
      <c r="G52" s="22">
        <v>38</v>
      </c>
      <c r="H52" s="23">
        <v>410</v>
      </c>
      <c r="I52" s="22">
        <v>12</v>
      </c>
      <c r="J52" s="22">
        <v>3</v>
      </c>
      <c r="K52" s="22">
        <v>52</v>
      </c>
      <c r="L52" s="22">
        <v>33</v>
      </c>
      <c r="M52" s="22">
        <v>20</v>
      </c>
      <c r="N52" s="22">
        <v>8</v>
      </c>
      <c r="O52" s="23">
        <v>128</v>
      </c>
      <c r="P52" s="72">
        <v>0</v>
      </c>
      <c r="Q52" s="22">
        <v>538</v>
      </c>
    </row>
    <row r="53" spans="1:17">
      <c r="A53" s="38" t="s">
        <v>77</v>
      </c>
      <c r="B53" s="22">
        <v>82</v>
      </c>
      <c r="C53" s="22">
        <v>178</v>
      </c>
      <c r="D53" s="22">
        <v>201</v>
      </c>
      <c r="E53" s="22">
        <v>181</v>
      </c>
      <c r="F53" s="22">
        <v>88</v>
      </c>
      <c r="G53" s="22">
        <v>99</v>
      </c>
      <c r="H53" s="23">
        <v>829</v>
      </c>
      <c r="I53" s="22">
        <v>50</v>
      </c>
      <c r="J53" s="22">
        <v>35</v>
      </c>
      <c r="K53" s="22">
        <v>193</v>
      </c>
      <c r="L53" s="22">
        <v>136</v>
      </c>
      <c r="M53" s="22">
        <v>45</v>
      </c>
      <c r="N53" s="22">
        <v>190</v>
      </c>
      <c r="O53" s="23">
        <v>649</v>
      </c>
      <c r="P53" s="72">
        <v>3</v>
      </c>
      <c r="Q53" s="22">
        <v>1481</v>
      </c>
    </row>
    <row r="54" spans="1:17">
      <c r="A54" s="44" t="s">
        <v>78</v>
      </c>
      <c r="B54" s="45">
        <v>4</v>
      </c>
      <c r="C54" s="45">
        <v>4</v>
      </c>
      <c r="D54" s="45">
        <v>4</v>
      </c>
      <c r="E54" s="45">
        <v>1</v>
      </c>
      <c r="F54" s="45">
        <v>0</v>
      </c>
      <c r="G54" s="45">
        <v>0</v>
      </c>
      <c r="H54" s="46">
        <v>13</v>
      </c>
      <c r="I54" s="45">
        <v>12</v>
      </c>
      <c r="J54" s="45">
        <v>10</v>
      </c>
      <c r="K54" s="45">
        <v>19</v>
      </c>
      <c r="L54" s="45">
        <v>6</v>
      </c>
      <c r="M54" s="45">
        <v>5</v>
      </c>
      <c r="N54" s="45">
        <v>9</v>
      </c>
      <c r="O54" s="46">
        <v>61</v>
      </c>
      <c r="P54" s="76">
        <v>0</v>
      </c>
      <c r="Q54" s="45">
        <v>74</v>
      </c>
    </row>
    <row r="55" spans="1:17">
      <c r="A55" s="38" t="s">
        <v>79</v>
      </c>
      <c r="B55" s="22">
        <v>99</v>
      </c>
      <c r="C55" s="22">
        <v>150</v>
      </c>
      <c r="D55" s="22">
        <v>195</v>
      </c>
      <c r="E55" s="22">
        <v>266</v>
      </c>
      <c r="F55" s="22">
        <v>26</v>
      </c>
      <c r="G55" s="22">
        <v>23</v>
      </c>
      <c r="H55" s="23">
        <v>759</v>
      </c>
      <c r="I55" s="22">
        <v>17</v>
      </c>
      <c r="J55" s="22">
        <v>2</v>
      </c>
      <c r="K55" s="22">
        <v>57</v>
      </c>
      <c r="L55" s="22">
        <v>35</v>
      </c>
      <c r="M55" s="22">
        <v>15</v>
      </c>
      <c r="N55" s="22">
        <v>22</v>
      </c>
      <c r="O55" s="23">
        <v>148</v>
      </c>
      <c r="P55" s="72">
        <v>95</v>
      </c>
      <c r="Q55" s="22">
        <v>1002</v>
      </c>
    </row>
    <row r="56" spans="1:17">
      <c r="A56" s="38" t="s">
        <v>80</v>
      </c>
      <c r="B56" s="22">
        <v>9</v>
      </c>
      <c r="C56" s="22">
        <v>48</v>
      </c>
      <c r="D56" s="22">
        <v>33</v>
      </c>
      <c r="E56" s="22">
        <v>38</v>
      </c>
      <c r="F56" s="22">
        <v>5</v>
      </c>
      <c r="G56" s="22">
        <v>17</v>
      </c>
      <c r="H56" s="23">
        <v>150</v>
      </c>
      <c r="I56" s="22">
        <v>1</v>
      </c>
      <c r="J56" s="22">
        <v>1</v>
      </c>
      <c r="K56" s="22">
        <v>4</v>
      </c>
      <c r="L56" s="22">
        <v>5</v>
      </c>
      <c r="M56" s="22">
        <v>2</v>
      </c>
      <c r="N56" s="22">
        <v>2</v>
      </c>
      <c r="O56" s="23">
        <v>15</v>
      </c>
      <c r="P56" s="72">
        <v>0</v>
      </c>
      <c r="Q56" s="22">
        <v>165</v>
      </c>
    </row>
    <row r="57" spans="1:17">
      <c r="A57" s="38" t="s">
        <v>81</v>
      </c>
      <c r="B57" s="22">
        <v>121</v>
      </c>
      <c r="C57" s="22">
        <v>111</v>
      </c>
      <c r="D57" s="22">
        <v>188</v>
      </c>
      <c r="E57" s="22">
        <v>138</v>
      </c>
      <c r="F57" s="22">
        <v>83</v>
      </c>
      <c r="G57" s="22">
        <v>129</v>
      </c>
      <c r="H57" s="23">
        <v>770</v>
      </c>
      <c r="I57" s="22">
        <v>54</v>
      </c>
      <c r="J57" s="22">
        <v>15</v>
      </c>
      <c r="K57" s="22">
        <v>185</v>
      </c>
      <c r="L57" s="22">
        <v>103</v>
      </c>
      <c r="M57" s="22">
        <v>20</v>
      </c>
      <c r="N57" s="22">
        <v>69</v>
      </c>
      <c r="O57" s="23">
        <v>446</v>
      </c>
      <c r="P57" s="72">
        <v>0</v>
      </c>
      <c r="Q57" s="22">
        <v>1216</v>
      </c>
    </row>
    <row r="58" spans="1:17">
      <c r="A58" s="44" t="s">
        <v>82</v>
      </c>
      <c r="B58" s="45">
        <v>227</v>
      </c>
      <c r="C58" s="45">
        <v>409</v>
      </c>
      <c r="D58" s="45">
        <v>413</v>
      </c>
      <c r="E58" s="45">
        <v>554</v>
      </c>
      <c r="F58" s="45">
        <v>92</v>
      </c>
      <c r="G58" s="45">
        <v>325</v>
      </c>
      <c r="H58" s="46">
        <v>2020</v>
      </c>
      <c r="I58" s="45">
        <v>360</v>
      </c>
      <c r="J58" s="45">
        <v>215</v>
      </c>
      <c r="K58" s="45">
        <v>349</v>
      </c>
      <c r="L58" s="45">
        <v>104</v>
      </c>
      <c r="M58" s="45">
        <v>12</v>
      </c>
      <c r="N58" s="45">
        <v>526</v>
      </c>
      <c r="O58" s="46">
        <v>1566</v>
      </c>
      <c r="P58" s="76">
        <v>0</v>
      </c>
      <c r="Q58" s="45">
        <v>3586</v>
      </c>
    </row>
    <row r="59" spans="1:17">
      <c r="A59" s="38" t="s">
        <v>83</v>
      </c>
      <c r="B59" s="22">
        <v>78</v>
      </c>
      <c r="C59" s="22">
        <v>21</v>
      </c>
      <c r="D59" s="22">
        <v>59</v>
      </c>
      <c r="E59" s="22">
        <v>27</v>
      </c>
      <c r="F59" s="22">
        <v>14</v>
      </c>
      <c r="G59" s="22">
        <v>75</v>
      </c>
      <c r="H59" s="23">
        <v>274</v>
      </c>
      <c r="I59" s="22">
        <v>18</v>
      </c>
      <c r="J59" s="22">
        <v>1</v>
      </c>
      <c r="K59" s="22">
        <v>1</v>
      </c>
      <c r="L59" s="22">
        <v>5</v>
      </c>
      <c r="M59" s="22">
        <v>0</v>
      </c>
      <c r="N59" s="22">
        <v>51</v>
      </c>
      <c r="O59" s="23">
        <v>76</v>
      </c>
      <c r="P59" s="72">
        <v>0</v>
      </c>
      <c r="Q59" s="22">
        <v>350</v>
      </c>
    </row>
    <row r="60" spans="1:17">
      <c r="A60" s="38" t="s">
        <v>84</v>
      </c>
      <c r="B60" s="22">
        <v>19</v>
      </c>
      <c r="C60" s="22">
        <v>11</v>
      </c>
      <c r="D60" s="22">
        <v>11</v>
      </c>
      <c r="E60" s="22">
        <v>24</v>
      </c>
      <c r="F60" s="22">
        <v>5</v>
      </c>
      <c r="G60" s="22">
        <v>15</v>
      </c>
      <c r="H60" s="23">
        <v>85</v>
      </c>
      <c r="I60" s="22">
        <v>2</v>
      </c>
      <c r="J60" s="22">
        <v>1</v>
      </c>
      <c r="K60" s="22">
        <v>2</v>
      </c>
      <c r="L60" s="22">
        <v>5</v>
      </c>
      <c r="M60" s="22">
        <v>2</v>
      </c>
      <c r="N60" s="22">
        <v>6</v>
      </c>
      <c r="O60" s="23">
        <v>18</v>
      </c>
      <c r="P60" s="72">
        <v>1</v>
      </c>
      <c r="Q60" s="22">
        <v>104</v>
      </c>
    </row>
    <row r="61" spans="1:17">
      <c r="A61" s="38" t="s">
        <v>85</v>
      </c>
      <c r="B61" s="22">
        <v>77</v>
      </c>
      <c r="C61" s="22">
        <v>96</v>
      </c>
      <c r="D61" s="22">
        <v>142</v>
      </c>
      <c r="E61" s="22">
        <v>161</v>
      </c>
      <c r="F61" s="22">
        <v>28</v>
      </c>
      <c r="G61" s="22">
        <v>79</v>
      </c>
      <c r="H61" s="23">
        <v>583</v>
      </c>
      <c r="I61" s="22">
        <v>71</v>
      </c>
      <c r="J61" s="22">
        <v>15</v>
      </c>
      <c r="K61" s="22">
        <v>102</v>
      </c>
      <c r="L61" s="22">
        <v>91</v>
      </c>
      <c r="M61" s="22">
        <v>42</v>
      </c>
      <c r="N61" s="22">
        <v>30</v>
      </c>
      <c r="O61" s="23">
        <v>351</v>
      </c>
      <c r="P61" s="72">
        <v>1</v>
      </c>
      <c r="Q61" s="22">
        <v>935</v>
      </c>
    </row>
    <row r="62" spans="1:17">
      <c r="A62" s="44" t="s">
        <v>86</v>
      </c>
      <c r="B62" s="45">
        <v>44</v>
      </c>
      <c r="C62" s="45">
        <v>93</v>
      </c>
      <c r="D62" s="45">
        <v>48</v>
      </c>
      <c r="E62" s="45">
        <v>116</v>
      </c>
      <c r="F62" s="45">
        <v>33</v>
      </c>
      <c r="G62" s="45">
        <v>29</v>
      </c>
      <c r="H62" s="46">
        <v>363</v>
      </c>
      <c r="I62" s="45">
        <v>44</v>
      </c>
      <c r="J62" s="45">
        <v>26</v>
      </c>
      <c r="K62" s="45">
        <v>88</v>
      </c>
      <c r="L62" s="45">
        <v>75</v>
      </c>
      <c r="M62" s="45">
        <v>28</v>
      </c>
      <c r="N62" s="45">
        <v>38</v>
      </c>
      <c r="O62" s="46">
        <v>299</v>
      </c>
      <c r="P62" s="76">
        <v>0</v>
      </c>
      <c r="Q62" s="45">
        <v>662</v>
      </c>
    </row>
    <row r="63" spans="1:17">
      <c r="A63" s="38" t="s">
        <v>87</v>
      </c>
      <c r="B63" s="22">
        <v>37</v>
      </c>
      <c r="C63" s="22">
        <v>36</v>
      </c>
      <c r="D63" s="22">
        <v>66</v>
      </c>
      <c r="E63" s="22">
        <v>112</v>
      </c>
      <c r="F63" s="22">
        <v>9</v>
      </c>
      <c r="G63" s="22">
        <v>33</v>
      </c>
      <c r="H63" s="23">
        <v>293</v>
      </c>
      <c r="I63" s="22">
        <v>10</v>
      </c>
      <c r="J63" s="22">
        <v>0</v>
      </c>
      <c r="K63" s="22">
        <v>31</v>
      </c>
      <c r="L63" s="22">
        <v>9</v>
      </c>
      <c r="M63" s="22">
        <v>3</v>
      </c>
      <c r="N63" s="22">
        <v>8</v>
      </c>
      <c r="O63" s="23">
        <v>61</v>
      </c>
      <c r="P63" s="72">
        <v>0</v>
      </c>
      <c r="Q63" s="22">
        <v>354</v>
      </c>
    </row>
    <row r="64" spans="1:17">
      <c r="A64" s="38" t="s">
        <v>88</v>
      </c>
      <c r="B64" s="22">
        <v>24</v>
      </c>
      <c r="C64" s="22">
        <v>167</v>
      </c>
      <c r="D64" s="22">
        <v>102</v>
      </c>
      <c r="E64" s="22">
        <v>131</v>
      </c>
      <c r="F64" s="22">
        <v>36</v>
      </c>
      <c r="G64" s="22">
        <v>84</v>
      </c>
      <c r="H64" s="23">
        <v>544</v>
      </c>
      <c r="I64" s="22">
        <v>16</v>
      </c>
      <c r="J64" s="22">
        <v>8</v>
      </c>
      <c r="K64" s="22">
        <v>58</v>
      </c>
      <c r="L64" s="22">
        <v>42</v>
      </c>
      <c r="M64" s="22">
        <v>14</v>
      </c>
      <c r="N64" s="22">
        <v>27</v>
      </c>
      <c r="O64" s="23">
        <v>165</v>
      </c>
      <c r="P64" s="72">
        <v>5</v>
      </c>
      <c r="Q64" s="22">
        <v>714</v>
      </c>
    </row>
    <row r="65" spans="1:17" ht="15" thickBot="1">
      <c r="A65" s="38" t="s">
        <v>89</v>
      </c>
      <c r="B65" s="22">
        <v>36</v>
      </c>
      <c r="C65" s="22">
        <v>47</v>
      </c>
      <c r="D65" s="22">
        <v>16</v>
      </c>
      <c r="E65" s="22">
        <v>20</v>
      </c>
      <c r="F65" s="22">
        <v>9</v>
      </c>
      <c r="G65" s="22">
        <v>4</v>
      </c>
      <c r="H65" s="23">
        <v>132</v>
      </c>
      <c r="I65" s="22">
        <v>3</v>
      </c>
      <c r="J65" s="22">
        <v>0</v>
      </c>
      <c r="K65" s="22">
        <v>8</v>
      </c>
      <c r="L65" s="22">
        <v>1</v>
      </c>
      <c r="M65" s="22">
        <v>5</v>
      </c>
      <c r="N65" s="22">
        <v>2</v>
      </c>
      <c r="O65" s="23">
        <v>19</v>
      </c>
      <c r="P65" s="72">
        <v>3</v>
      </c>
      <c r="Q65" s="22">
        <v>154</v>
      </c>
    </row>
    <row r="66" spans="1:17" ht="15" thickTop="1">
      <c r="A66" s="60" t="s">
        <v>90</v>
      </c>
      <c r="B66" s="47">
        <v>3105</v>
      </c>
      <c r="C66" s="47">
        <v>5378</v>
      </c>
      <c r="D66" s="47">
        <v>4216</v>
      </c>
      <c r="E66" s="47">
        <v>5840</v>
      </c>
      <c r="F66" s="47">
        <v>1753</v>
      </c>
      <c r="G66" s="47">
        <v>4459</v>
      </c>
      <c r="H66" s="48">
        <v>24751</v>
      </c>
      <c r="I66" s="47">
        <v>2283</v>
      </c>
      <c r="J66" s="47">
        <v>1282</v>
      </c>
      <c r="K66" s="47">
        <v>5285</v>
      </c>
      <c r="L66" s="47">
        <v>3335</v>
      </c>
      <c r="M66" s="47">
        <v>1037</v>
      </c>
      <c r="N66" s="47">
        <v>2921</v>
      </c>
      <c r="O66" s="48">
        <v>16143</v>
      </c>
      <c r="P66" s="77">
        <v>607</v>
      </c>
      <c r="Q66" s="47">
        <v>41501</v>
      </c>
    </row>
    <row r="67" spans="1:17">
      <c r="A67" s="44" t="s">
        <v>91</v>
      </c>
      <c r="B67" s="45">
        <v>38</v>
      </c>
      <c r="C67" s="45">
        <v>26</v>
      </c>
      <c r="D67" s="45">
        <v>41</v>
      </c>
      <c r="E67" s="45">
        <v>42</v>
      </c>
      <c r="F67" s="45">
        <v>35</v>
      </c>
      <c r="G67" s="45">
        <v>39</v>
      </c>
      <c r="H67" s="46">
        <v>221</v>
      </c>
      <c r="I67" s="45">
        <v>87</v>
      </c>
      <c r="J67" s="45">
        <v>10</v>
      </c>
      <c r="K67" s="45">
        <v>74</v>
      </c>
      <c r="L67" s="45">
        <v>70</v>
      </c>
      <c r="M67" s="45">
        <v>66</v>
      </c>
      <c r="N67" s="45">
        <v>30</v>
      </c>
      <c r="O67" s="46">
        <v>337</v>
      </c>
      <c r="P67" s="76">
        <v>0</v>
      </c>
      <c r="Q67" s="45">
        <v>558</v>
      </c>
    </row>
    <row r="68" spans="1:17">
      <c r="A68" s="61" t="s">
        <v>92</v>
      </c>
      <c r="B68" s="45">
        <v>3143</v>
      </c>
      <c r="C68" s="45">
        <v>5404</v>
      </c>
      <c r="D68" s="45">
        <v>4257</v>
      </c>
      <c r="E68" s="45">
        <v>5882</v>
      </c>
      <c r="F68" s="45">
        <v>1788</v>
      </c>
      <c r="G68" s="45">
        <v>4498</v>
      </c>
      <c r="H68" s="46">
        <v>24972</v>
      </c>
      <c r="I68" s="45">
        <v>2370</v>
      </c>
      <c r="J68" s="45">
        <v>1292</v>
      </c>
      <c r="K68" s="45">
        <v>5359</v>
      </c>
      <c r="L68" s="45">
        <v>3405</v>
      </c>
      <c r="M68" s="45">
        <v>1103</v>
      </c>
      <c r="N68" s="45">
        <v>2951</v>
      </c>
      <c r="O68" s="46">
        <v>16480</v>
      </c>
      <c r="P68" s="76">
        <v>607</v>
      </c>
      <c r="Q68" s="45">
        <v>42059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5285-621A-4881-BB0B-3A6E042DFF89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91</v>
      </c>
      <c r="C15" s="22">
        <v>171</v>
      </c>
      <c r="D15" s="22">
        <v>128</v>
      </c>
      <c r="E15" s="22">
        <v>214</v>
      </c>
      <c r="F15" s="22">
        <v>54</v>
      </c>
      <c r="G15" s="22">
        <v>93</v>
      </c>
      <c r="H15" s="23">
        <v>751</v>
      </c>
      <c r="I15" s="22">
        <v>83</v>
      </c>
      <c r="J15" s="22">
        <v>4</v>
      </c>
      <c r="K15" s="22">
        <v>132</v>
      </c>
      <c r="L15" s="22">
        <v>116</v>
      </c>
      <c r="M15" s="22">
        <v>45</v>
      </c>
      <c r="N15" s="22">
        <v>59</v>
      </c>
      <c r="O15" s="23">
        <v>439</v>
      </c>
      <c r="P15" s="72">
        <v>2</v>
      </c>
      <c r="Q15" s="22">
        <v>1192</v>
      </c>
    </row>
    <row r="16" spans="1:17">
      <c r="A16" s="38" t="s">
        <v>40</v>
      </c>
      <c r="B16" s="22">
        <v>21</v>
      </c>
      <c r="C16" s="22">
        <v>12</v>
      </c>
      <c r="D16" s="22">
        <v>2</v>
      </c>
      <c r="E16" s="22">
        <v>6</v>
      </c>
      <c r="F16" s="22">
        <v>3</v>
      </c>
      <c r="G16" s="22">
        <v>11</v>
      </c>
      <c r="H16" s="23">
        <v>55</v>
      </c>
      <c r="I16" s="22">
        <v>2</v>
      </c>
      <c r="J16" s="22">
        <v>0</v>
      </c>
      <c r="K16" s="22">
        <v>1</v>
      </c>
      <c r="L16" s="22">
        <v>10</v>
      </c>
      <c r="M16" s="22">
        <v>2</v>
      </c>
      <c r="N16" s="22">
        <v>7</v>
      </c>
      <c r="O16" s="23">
        <v>22</v>
      </c>
      <c r="P16" s="72">
        <v>0</v>
      </c>
      <c r="Q16" s="22">
        <v>77</v>
      </c>
    </row>
    <row r="17" spans="1:17">
      <c r="A17" s="38" t="s">
        <v>41</v>
      </c>
      <c r="B17" s="22">
        <v>118</v>
      </c>
      <c r="C17" s="22">
        <v>70</v>
      </c>
      <c r="D17" s="22">
        <v>56</v>
      </c>
      <c r="E17" s="22">
        <v>129</v>
      </c>
      <c r="F17" s="22">
        <v>18</v>
      </c>
      <c r="G17" s="22">
        <v>69</v>
      </c>
      <c r="H17" s="23">
        <v>460</v>
      </c>
      <c r="I17" s="22">
        <v>28</v>
      </c>
      <c r="J17" s="22">
        <v>24</v>
      </c>
      <c r="K17" s="22">
        <v>216</v>
      </c>
      <c r="L17" s="22">
        <v>108</v>
      </c>
      <c r="M17" s="22">
        <v>48</v>
      </c>
      <c r="N17" s="22">
        <v>46</v>
      </c>
      <c r="O17" s="23">
        <v>470</v>
      </c>
      <c r="P17" s="72">
        <v>21</v>
      </c>
      <c r="Q17" s="22">
        <v>951</v>
      </c>
    </row>
    <row r="18" spans="1:17">
      <c r="A18" s="44" t="s">
        <v>42</v>
      </c>
      <c r="B18" s="45">
        <v>33</v>
      </c>
      <c r="C18" s="45">
        <v>156</v>
      </c>
      <c r="D18" s="45">
        <v>101</v>
      </c>
      <c r="E18" s="45">
        <v>163</v>
      </c>
      <c r="F18" s="45">
        <v>2</v>
      </c>
      <c r="G18" s="45">
        <v>76</v>
      </c>
      <c r="H18" s="46">
        <v>531</v>
      </c>
      <c r="I18" s="45">
        <v>21</v>
      </c>
      <c r="J18" s="45">
        <v>11</v>
      </c>
      <c r="K18" s="45">
        <v>35</v>
      </c>
      <c r="L18" s="45">
        <v>12</v>
      </c>
      <c r="M18" s="45">
        <v>3</v>
      </c>
      <c r="N18" s="45">
        <v>47</v>
      </c>
      <c r="O18" s="46">
        <v>129</v>
      </c>
      <c r="P18" s="76">
        <v>0</v>
      </c>
      <c r="Q18" s="45">
        <v>660</v>
      </c>
    </row>
    <row r="19" spans="1:17">
      <c r="A19" s="38" t="s">
        <v>43</v>
      </c>
      <c r="B19" s="22">
        <v>259</v>
      </c>
      <c r="C19" s="22">
        <v>343</v>
      </c>
      <c r="D19" s="22">
        <v>325</v>
      </c>
      <c r="E19" s="22">
        <v>287</v>
      </c>
      <c r="F19" s="22">
        <v>108</v>
      </c>
      <c r="G19" s="22">
        <v>234</v>
      </c>
      <c r="H19" s="23">
        <v>1556</v>
      </c>
      <c r="I19" s="22">
        <v>298</v>
      </c>
      <c r="J19" s="22">
        <v>295</v>
      </c>
      <c r="K19" s="22">
        <v>809</v>
      </c>
      <c r="L19" s="22">
        <v>451</v>
      </c>
      <c r="M19" s="22">
        <v>113</v>
      </c>
      <c r="N19" s="22">
        <v>164</v>
      </c>
      <c r="O19" s="23">
        <v>2130</v>
      </c>
      <c r="P19" s="72">
        <v>2</v>
      </c>
      <c r="Q19" s="22">
        <v>3688</v>
      </c>
    </row>
    <row r="20" spans="1:17">
      <c r="A20" s="38" t="s">
        <v>44</v>
      </c>
      <c r="B20" s="22">
        <v>93</v>
      </c>
      <c r="C20" s="22">
        <v>90</v>
      </c>
      <c r="D20" s="22">
        <v>66</v>
      </c>
      <c r="E20" s="22">
        <v>49</v>
      </c>
      <c r="F20" s="22">
        <v>33</v>
      </c>
      <c r="G20" s="22">
        <v>35</v>
      </c>
      <c r="H20" s="23">
        <v>366</v>
      </c>
      <c r="I20" s="22">
        <v>47</v>
      </c>
      <c r="J20" s="22">
        <v>35</v>
      </c>
      <c r="K20" s="22">
        <v>83</v>
      </c>
      <c r="L20" s="22">
        <v>35</v>
      </c>
      <c r="M20" s="22">
        <v>25</v>
      </c>
      <c r="N20" s="22">
        <v>22</v>
      </c>
      <c r="O20" s="23">
        <v>247</v>
      </c>
      <c r="P20" s="72">
        <v>0</v>
      </c>
      <c r="Q20" s="22">
        <v>613</v>
      </c>
    </row>
    <row r="21" spans="1:17">
      <c r="A21" s="38" t="s">
        <v>45</v>
      </c>
      <c r="B21" s="22">
        <v>8</v>
      </c>
      <c r="C21" s="22">
        <v>26</v>
      </c>
      <c r="D21" s="22">
        <v>29</v>
      </c>
      <c r="E21" s="22">
        <v>29</v>
      </c>
      <c r="F21" s="22">
        <v>6</v>
      </c>
      <c r="G21" s="22">
        <v>10</v>
      </c>
      <c r="H21" s="23">
        <v>108</v>
      </c>
      <c r="I21" s="22">
        <v>42</v>
      </c>
      <c r="J21" s="22">
        <v>11</v>
      </c>
      <c r="K21" s="22">
        <v>56</v>
      </c>
      <c r="L21" s="22">
        <v>65</v>
      </c>
      <c r="M21" s="22">
        <v>23</v>
      </c>
      <c r="N21" s="22">
        <v>34</v>
      </c>
      <c r="O21" s="23">
        <v>231</v>
      </c>
      <c r="P21" s="72">
        <v>0</v>
      </c>
      <c r="Q21" s="22">
        <v>339</v>
      </c>
    </row>
    <row r="22" spans="1:17">
      <c r="A22" s="44" t="s">
        <v>46</v>
      </c>
      <c r="B22" s="45">
        <v>0</v>
      </c>
      <c r="C22" s="45">
        <v>24</v>
      </c>
      <c r="D22" s="45">
        <v>8</v>
      </c>
      <c r="E22" s="45">
        <v>21</v>
      </c>
      <c r="F22" s="45">
        <v>2</v>
      </c>
      <c r="G22" s="45">
        <v>30</v>
      </c>
      <c r="H22" s="46">
        <v>85</v>
      </c>
      <c r="I22" s="45">
        <v>14</v>
      </c>
      <c r="J22" s="45">
        <v>3</v>
      </c>
      <c r="K22" s="45">
        <v>24</v>
      </c>
      <c r="L22" s="45">
        <v>9</v>
      </c>
      <c r="M22" s="45">
        <v>4</v>
      </c>
      <c r="N22" s="45">
        <v>4</v>
      </c>
      <c r="O22" s="46">
        <v>58</v>
      </c>
      <c r="P22" s="76">
        <v>0</v>
      </c>
      <c r="Q22" s="45">
        <v>143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2</v>
      </c>
      <c r="J23" s="22">
        <v>2</v>
      </c>
      <c r="K23" s="22">
        <v>0</v>
      </c>
      <c r="L23" s="22">
        <v>0</v>
      </c>
      <c r="M23" s="22">
        <v>0</v>
      </c>
      <c r="N23" s="22">
        <v>55</v>
      </c>
      <c r="O23" s="23">
        <v>59</v>
      </c>
      <c r="P23" s="72">
        <v>1</v>
      </c>
      <c r="Q23" s="22">
        <v>60</v>
      </c>
    </row>
    <row r="24" spans="1:17">
      <c r="A24" s="38" t="s">
        <v>48</v>
      </c>
      <c r="B24" s="22">
        <v>207</v>
      </c>
      <c r="C24" s="22">
        <v>328</v>
      </c>
      <c r="D24" s="22">
        <v>88</v>
      </c>
      <c r="E24" s="22">
        <v>10</v>
      </c>
      <c r="F24" s="22">
        <v>3</v>
      </c>
      <c r="G24" s="22">
        <v>404</v>
      </c>
      <c r="H24" s="23">
        <v>1040</v>
      </c>
      <c r="I24" s="22">
        <v>132</v>
      </c>
      <c r="J24" s="22">
        <v>62</v>
      </c>
      <c r="K24" s="22">
        <v>651</v>
      </c>
      <c r="L24" s="22">
        <v>261</v>
      </c>
      <c r="M24" s="22">
        <v>69</v>
      </c>
      <c r="N24" s="22">
        <v>304</v>
      </c>
      <c r="O24" s="23">
        <v>1479</v>
      </c>
      <c r="P24" s="72">
        <v>266</v>
      </c>
      <c r="Q24" s="22">
        <v>2785</v>
      </c>
    </row>
    <row r="25" spans="1:17">
      <c r="A25" s="38" t="s">
        <v>49</v>
      </c>
      <c r="B25" s="22">
        <v>99</v>
      </c>
      <c r="C25" s="22">
        <v>158</v>
      </c>
      <c r="D25" s="22">
        <v>211</v>
      </c>
      <c r="E25" s="22">
        <v>255</v>
      </c>
      <c r="F25" s="22">
        <v>62</v>
      </c>
      <c r="G25" s="22">
        <v>134</v>
      </c>
      <c r="H25" s="23">
        <v>919</v>
      </c>
      <c r="I25" s="22">
        <v>107</v>
      </c>
      <c r="J25" s="22">
        <v>19</v>
      </c>
      <c r="K25" s="22">
        <v>184</v>
      </c>
      <c r="L25" s="22">
        <v>166</v>
      </c>
      <c r="M25" s="22">
        <v>61</v>
      </c>
      <c r="N25" s="22">
        <v>114</v>
      </c>
      <c r="O25" s="23">
        <v>651</v>
      </c>
      <c r="P25" s="72">
        <v>7</v>
      </c>
      <c r="Q25" s="22">
        <v>1577</v>
      </c>
    </row>
    <row r="26" spans="1:17">
      <c r="A26" s="44" t="s">
        <v>50</v>
      </c>
      <c r="B26" s="45">
        <v>0</v>
      </c>
      <c r="C26" s="45">
        <v>22</v>
      </c>
      <c r="D26" s="45">
        <v>27</v>
      </c>
      <c r="E26" s="45">
        <v>9</v>
      </c>
      <c r="F26" s="45">
        <v>2</v>
      </c>
      <c r="G26" s="45">
        <v>1</v>
      </c>
      <c r="H26" s="46">
        <v>61</v>
      </c>
      <c r="I26" s="45">
        <v>11</v>
      </c>
      <c r="J26" s="45">
        <v>7</v>
      </c>
      <c r="K26" s="45">
        <v>20</v>
      </c>
      <c r="L26" s="45">
        <v>14</v>
      </c>
      <c r="M26" s="45">
        <v>12</v>
      </c>
      <c r="N26" s="45">
        <v>6</v>
      </c>
      <c r="O26" s="46">
        <v>70</v>
      </c>
      <c r="P26" s="76">
        <v>0</v>
      </c>
      <c r="Q26" s="45">
        <v>131</v>
      </c>
    </row>
    <row r="27" spans="1:17">
      <c r="A27" s="38" t="s">
        <v>51</v>
      </c>
      <c r="B27" s="22">
        <v>44</v>
      </c>
      <c r="C27" s="22">
        <v>62</v>
      </c>
      <c r="D27" s="22">
        <v>32</v>
      </c>
      <c r="E27" s="22">
        <v>39</v>
      </c>
      <c r="F27" s="22">
        <v>14</v>
      </c>
      <c r="G27" s="22">
        <v>40</v>
      </c>
      <c r="H27" s="23">
        <v>231</v>
      </c>
      <c r="I27" s="22">
        <v>3</v>
      </c>
      <c r="J27" s="22">
        <v>1</v>
      </c>
      <c r="K27" s="22">
        <v>6</v>
      </c>
      <c r="L27" s="22">
        <v>8</v>
      </c>
      <c r="M27" s="22">
        <v>4</v>
      </c>
      <c r="N27" s="22">
        <v>6</v>
      </c>
      <c r="O27" s="23">
        <v>28</v>
      </c>
      <c r="P27" s="72">
        <v>0</v>
      </c>
      <c r="Q27" s="22">
        <v>259</v>
      </c>
    </row>
    <row r="28" spans="1:17">
      <c r="A28" s="38" t="s">
        <v>52</v>
      </c>
      <c r="B28" s="22">
        <v>75</v>
      </c>
      <c r="C28" s="22">
        <v>117</v>
      </c>
      <c r="D28" s="22">
        <v>108</v>
      </c>
      <c r="E28" s="22">
        <v>157</v>
      </c>
      <c r="F28" s="22">
        <v>5</v>
      </c>
      <c r="G28" s="22">
        <v>130</v>
      </c>
      <c r="H28" s="23">
        <v>592</v>
      </c>
      <c r="I28" s="22">
        <v>119</v>
      </c>
      <c r="J28" s="22">
        <v>7</v>
      </c>
      <c r="K28" s="22">
        <v>230</v>
      </c>
      <c r="L28" s="22">
        <v>140</v>
      </c>
      <c r="M28" s="22">
        <v>53</v>
      </c>
      <c r="N28" s="22">
        <v>256</v>
      </c>
      <c r="O28" s="23">
        <v>805</v>
      </c>
      <c r="P28" s="72">
        <v>0</v>
      </c>
      <c r="Q28" s="22">
        <v>1397</v>
      </c>
    </row>
    <row r="29" spans="1:17">
      <c r="A29" s="38" t="s">
        <v>53</v>
      </c>
      <c r="B29" s="22">
        <v>59</v>
      </c>
      <c r="C29" s="22">
        <v>118</v>
      </c>
      <c r="D29" s="22">
        <v>120</v>
      </c>
      <c r="E29" s="22">
        <v>159</v>
      </c>
      <c r="F29" s="22">
        <v>25</v>
      </c>
      <c r="G29" s="22">
        <v>160</v>
      </c>
      <c r="H29" s="23">
        <v>641</v>
      </c>
      <c r="I29" s="22">
        <v>27</v>
      </c>
      <c r="J29" s="22">
        <v>16</v>
      </c>
      <c r="K29" s="22">
        <v>107</v>
      </c>
      <c r="L29" s="22">
        <v>59</v>
      </c>
      <c r="M29" s="22">
        <v>31</v>
      </c>
      <c r="N29" s="22">
        <v>52</v>
      </c>
      <c r="O29" s="23">
        <v>292</v>
      </c>
      <c r="P29" s="72">
        <v>2</v>
      </c>
      <c r="Q29" s="22">
        <v>935</v>
      </c>
    </row>
    <row r="30" spans="1:17">
      <c r="A30" s="44" t="s">
        <v>54</v>
      </c>
      <c r="B30" s="45">
        <v>25</v>
      </c>
      <c r="C30" s="45">
        <v>98</v>
      </c>
      <c r="D30" s="45">
        <v>58</v>
      </c>
      <c r="E30" s="45">
        <v>103</v>
      </c>
      <c r="F30" s="45">
        <v>27</v>
      </c>
      <c r="G30" s="45">
        <v>49</v>
      </c>
      <c r="H30" s="46">
        <v>360</v>
      </c>
      <c r="I30" s="45">
        <v>15</v>
      </c>
      <c r="J30" s="45">
        <v>0</v>
      </c>
      <c r="K30" s="45">
        <v>42</v>
      </c>
      <c r="L30" s="45">
        <v>23</v>
      </c>
      <c r="M30" s="45">
        <v>9</v>
      </c>
      <c r="N30" s="45">
        <v>19</v>
      </c>
      <c r="O30" s="46">
        <v>108</v>
      </c>
      <c r="P30" s="76">
        <v>0</v>
      </c>
      <c r="Q30" s="45">
        <v>468</v>
      </c>
    </row>
    <row r="31" spans="1:17">
      <c r="A31" s="38" t="s">
        <v>55</v>
      </c>
      <c r="B31" s="22">
        <v>28</v>
      </c>
      <c r="C31" s="22">
        <v>109</v>
      </c>
      <c r="D31" s="22">
        <v>75</v>
      </c>
      <c r="E31" s="22">
        <v>81</v>
      </c>
      <c r="F31" s="22">
        <v>12</v>
      </c>
      <c r="G31" s="22">
        <v>52</v>
      </c>
      <c r="H31" s="23">
        <v>357</v>
      </c>
      <c r="I31" s="22">
        <v>25</v>
      </c>
      <c r="J31" s="22">
        <v>16</v>
      </c>
      <c r="K31" s="22">
        <v>28</v>
      </c>
      <c r="L31" s="22">
        <v>23</v>
      </c>
      <c r="M31" s="22">
        <v>10</v>
      </c>
      <c r="N31" s="22">
        <v>23</v>
      </c>
      <c r="O31" s="23">
        <v>125</v>
      </c>
      <c r="P31" s="72">
        <v>0</v>
      </c>
      <c r="Q31" s="22">
        <v>482</v>
      </c>
    </row>
    <row r="32" spans="1:17">
      <c r="A32" s="38" t="s">
        <v>56</v>
      </c>
      <c r="B32" s="22">
        <v>48</v>
      </c>
      <c r="C32" s="22">
        <v>110</v>
      </c>
      <c r="D32" s="22">
        <v>90</v>
      </c>
      <c r="E32" s="22">
        <v>218</v>
      </c>
      <c r="F32" s="22">
        <v>101</v>
      </c>
      <c r="G32" s="22">
        <v>116</v>
      </c>
      <c r="H32" s="23">
        <v>683</v>
      </c>
      <c r="I32" s="22">
        <v>36</v>
      </c>
      <c r="J32" s="22">
        <v>4</v>
      </c>
      <c r="K32" s="22">
        <v>39</v>
      </c>
      <c r="L32" s="22">
        <v>45</v>
      </c>
      <c r="M32" s="22">
        <v>4</v>
      </c>
      <c r="N32" s="22">
        <v>46</v>
      </c>
      <c r="O32" s="23">
        <v>174</v>
      </c>
      <c r="P32" s="72">
        <v>0</v>
      </c>
      <c r="Q32" s="22">
        <v>857</v>
      </c>
    </row>
    <row r="33" spans="1:17">
      <c r="A33" s="38" t="s">
        <v>57</v>
      </c>
      <c r="B33" s="22">
        <v>83</v>
      </c>
      <c r="C33" s="22">
        <v>95</v>
      </c>
      <c r="D33" s="22">
        <v>98</v>
      </c>
      <c r="E33" s="22">
        <v>196</v>
      </c>
      <c r="F33" s="22">
        <v>52</v>
      </c>
      <c r="G33" s="22">
        <v>87</v>
      </c>
      <c r="H33" s="23">
        <v>611</v>
      </c>
      <c r="I33" s="22">
        <v>34</v>
      </c>
      <c r="J33" s="22">
        <v>12</v>
      </c>
      <c r="K33" s="22">
        <v>107</v>
      </c>
      <c r="L33" s="22">
        <v>89</v>
      </c>
      <c r="M33" s="22">
        <v>24</v>
      </c>
      <c r="N33" s="22">
        <v>51</v>
      </c>
      <c r="O33" s="23">
        <v>317</v>
      </c>
      <c r="P33" s="72">
        <v>3</v>
      </c>
      <c r="Q33" s="22">
        <v>931</v>
      </c>
    </row>
    <row r="34" spans="1:17">
      <c r="A34" s="44" t="s">
        <v>58</v>
      </c>
      <c r="B34" s="45">
        <v>13</v>
      </c>
      <c r="C34" s="45">
        <v>36</v>
      </c>
      <c r="D34" s="45">
        <v>32</v>
      </c>
      <c r="E34" s="45">
        <v>37</v>
      </c>
      <c r="F34" s="45">
        <v>17</v>
      </c>
      <c r="G34" s="45">
        <v>21</v>
      </c>
      <c r="H34" s="46">
        <v>156</v>
      </c>
      <c r="I34" s="45">
        <v>4</v>
      </c>
      <c r="J34" s="45">
        <v>8</v>
      </c>
      <c r="K34" s="45">
        <v>0</v>
      </c>
      <c r="L34" s="45">
        <v>13</v>
      </c>
      <c r="M34" s="45">
        <v>5</v>
      </c>
      <c r="N34" s="45">
        <v>2</v>
      </c>
      <c r="O34" s="46">
        <v>32</v>
      </c>
      <c r="P34" s="76">
        <v>4</v>
      </c>
      <c r="Q34" s="45">
        <v>192</v>
      </c>
    </row>
    <row r="35" spans="1:17">
      <c r="A35" s="38" t="s">
        <v>59</v>
      </c>
      <c r="B35" s="22">
        <v>32</v>
      </c>
      <c r="C35" s="22">
        <v>81</v>
      </c>
      <c r="D35" s="22">
        <v>39</v>
      </c>
      <c r="E35" s="22">
        <v>59</v>
      </c>
      <c r="F35" s="22">
        <v>15</v>
      </c>
      <c r="G35" s="22">
        <v>49</v>
      </c>
      <c r="H35" s="23">
        <v>275</v>
      </c>
      <c r="I35" s="22">
        <v>44</v>
      </c>
      <c r="J35" s="22">
        <v>25</v>
      </c>
      <c r="K35" s="22">
        <v>67</v>
      </c>
      <c r="L35" s="22">
        <v>64</v>
      </c>
      <c r="M35" s="22">
        <v>31</v>
      </c>
      <c r="N35" s="22">
        <v>43</v>
      </c>
      <c r="O35" s="23">
        <v>274</v>
      </c>
      <c r="P35" s="72">
        <v>62</v>
      </c>
      <c r="Q35" s="22">
        <v>611</v>
      </c>
    </row>
    <row r="36" spans="1:17">
      <c r="A36" s="38" t="s">
        <v>60</v>
      </c>
      <c r="B36" s="22">
        <v>10</v>
      </c>
      <c r="C36" s="22">
        <v>13</v>
      </c>
      <c r="D36" s="22">
        <v>17</v>
      </c>
      <c r="E36" s="22">
        <v>29</v>
      </c>
      <c r="F36" s="22">
        <v>9</v>
      </c>
      <c r="G36" s="22">
        <v>13</v>
      </c>
      <c r="H36" s="23">
        <v>91</v>
      </c>
      <c r="I36" s="22">
        <v>40</v>
      </c>
      <c r="J36" s="22">
        <v>18</v>
      </c>
      <c r="K36" s="22">
        <v>120</v>
      </c>
      <c r="L36" s="22">
        <v>83</v>
      </c>
      <c r="M36" s="22">
        <v>31</v>
      </c>
      <c r="N36" s="22">
        <v>58</v>
      </c>
      <c r="O36" s="23">
        <v>350</v>
      </c>
      <c r="P36" s="72">
        <v>0</v>
      </c>
      <c r="Q36" s="22">
        <v>441</v>
      </c>
    </row>
    <row r="37" spans="1:17">
      <c r="A37" s="38" t="s">
        <v>61</v>
      </c>
      <c r="B37" s="22">
        <v>46</v>
      </c>
      <c r="C37" s="22">
        <v>120</v>
      </c>
      <c r="D37" s="22">
        <v>170</v>
      </c>
      <c r="E37" s="22">
        <v>234</v>
      </c>
      <c r="F37" s="22">
        <v>53</v>
      </c>
      <c r="G37" s="22">
        <v>121</v>
      </c>
      <c r="H37" s="23">
        <v>744</v>
      </c>
      <c r="I37" s="22">
        <v>97</v>
      </c>
      <c r="J37" s="22">
        <v>34</v>
      </c>
      <c r="K37" s="22">
        <v>259</v>
      </c>
      <c r="L37" s="22">
        <v>170</v>
      </c>
      <c r="M37" s="22">
        <v>54</v>
      </c>
      <c r="N37" s="22">
        <v>87</v>
      </c>
      <c r="O37" s="23">
        <v>701</v>
      </c>
      <c r="P37" s="72">
        <v>1</v>
      </c>
      <c r="Q37" s="22">
        <v>1446</v>
      </c>
    </row>
    <row r="38" spans="1:17">
      <c r="A38" s="44" t="s">
        <v>62</v>
      </c>
      <c r="B38" s="45">
        <v>13</v>
      </c>
      <c r="C38" s="45">
        <v>123</v>
      </c>
      <c r="D38" s="45">
        <v>109</v>
      </c>
      <c r="E38" s="45">
        <v>102</v>
      </c>
      <c r="F38" s="45">
        <v>40</v>
      </c>
      <c r="G38" s="45">
        <v>41</v>
      </c>
      <c r="H38" s="46">
        <v>428</v>
      </c>
      <c r="I38" s="45">
        <v>25</v>
      </c>
      <c r="J38" s="45">
        <v>11</v>
      </c>
      <c r="K38" s="45">
        <v>36</v>
      </c>
      <c r="L38" s="45">
        <v>67</v>
      </c>
      <c r="M38" s="45">
        <v>18</v>
      </c>
      <c r="N38" s="45">
        <v>15</v>
      </c>
      <c r="O38" s="46">
        <v>172</v>
      </c>
      <c r="P38" s="76">
        <v>0</v>
      </c>
      <c r="Q38" s="45">
        <v>600</v>
      </c>
    </row>
    <row r="39" spans="1:17">
      <c r="A39" s="38" t="s">
        <v>63</v>
      </c>
      <c r="B39" s="22">
        <v>101</v>
      </c>
      <c r="C39" s="22">
        <v>197</v>
      </c>
      <c r="D39" s="22">
        <v>7</v>
      </c>
      <c r="E39" s="22">
        <v>78</v>
      </c>
      <c r="F39" s="22">
        <v>181</v>
      </c>
      <c r="G39" s="22">
        <v>285</v>
      </c>
      <c r="H39" s="23">
        <v>849</v>
      </c>
      <c r="I39" s="22">
        <v>1</v>
      </c>
      <c r="J39" s="22">
        <v>1</v>
      </c>
      <c r="K39" s="22">
        <v>0</v>
      </c>
      <c r="L39" s="22">
        <v>4</v>
      </c>
      <c r="M39" s="22">
        <v>0</v>
      </c>
      <c r="N39" s="22">
        <v>5</v>
      </c>
      <c r="O39" s="23">
        <v>11</v>
      </c>
      <c r="P39" s="72">
        <v>1</v>
      </c>
      <c r="Q39" s="22">
        <v>861</v>
      </c>
    </row>
    <row r="40" spans="1:17">
      <c r="A40" s="38" t="s">
        <v>64</v>
      </c>
      <c r="B40" s="22">
        <v>108</v>
      </c>
      <c r="C40" s="22">
        <v>201</v>
      </c>
      <c r="D40" s="22">
        <v>138</v>
      </c>
      <c r="E40" s="22">
        <v>286</v>
      </c>
      <c r="F40" s="22">
        <v>14</v>
      </c>
      <c r="G40" s="22">
        <v>81</v>
      </c>
      <c r="H40" s="23">
        <v>828</v>
      </c>
      <c r="I40" s="22">
        <v>97</v>
      </c>
      <c r="J40" s="22">
        <v>37</v>
      </c>
      <c r="K40" s="22">
        <v>104</v>
      </c>
      <c r="L40" s="22">
        <v>62</v>
      </c>
      <c r="M40" s="22">
        <v>22</v>
      </c>
      <c r="N40" s="22">
        <v>38</v>
      </c>
      <c r="O40" s="23">
        <v>360</v>
      </c>
      <c r="P40" s="72">
        <v>4</v>
      </c>
      <c r="Q40" s="22">
        <v>1192</v>
      </c>
    </row>
    <row r="41" spans="1:17">
      <c r="A41" s="38" t="s">
        <v>65</v>
      </c>
      <c r="B41" s="22">
        <v>58</v>
      </c>
      <c r="C41" s="22">
        <v>72</v>
      </c>
      <c r="D41" s="22">
        <v>39</v>
      </c>
      <c r="E41" s="22">
        <v>26</v>
      </c>
      <c r="F41" s="22">
        <v>2</v>
      </c>
      <c r="G41" s="22">
        <v>53</v>
      </c>
      <c r="H41" s="23">
        <v>250</v>
      </c>
      <c r="I41" s="22">
        <v>1</v>
      </c>
      <c r="J41" s="22">
        <v>0</v>
      </c>
      <c r="K41" s="22">
        <v>5</v>
      </c>
      <c r="L41" s="22">
        <v>5</v>
      </c>
      <c r="M41" s="22">
        <v>1</v>
      </c>
      <c r="N41" s="22">
        <v>3</v>
      </c>
      <c r="O41" s="23">
        <v>15</v>
      </c>
      <c r="P41" s="72">
        <v>0</v>
      </c>
      <c r="Q41" s="22">
        <v>265</v>
      </c>
    </row>
    <row r="42" spans="1:17">
      <c r="A42" s="44" t="s">
        <v>66</v>
      </c>
      <c r="B42" s="45">
        <v>25</v>
      </c>
      <c r="C42" s="45">
        <v>67</v>
      </c>
      <c r="D42" s="45">
        <v>57</v>
      </c>
      <c r="E42" s="45">
        <v>28</v>
      </c>
      <c r="F42" s="45">
        <v>12</v>
      </c>
      <c r="G42" s="45">
        <v>61</v>
      </c>
      <c r="H42" s="46">
        <v>250</v>
      </c>
      <c r="I42" s="45">
        <v>1</v>
      </c>
      <c r="J42" s="45">
        <v>0</v>
      </c>
      <c r="K42" s="45">
        <v>28</v>
      </c>
      <c r="L42" s="45">
        <v>11</v>
      </c>
      <c r="M42" s="45">
        <v>1</v>
      </c>
      <c r="N42" s="45">
        <v>11</v>
      </c>
      <c r="O42" s="46">
        <v>52</v>
      </c>
      <c r="P42" s="76">
        <v>0</v>
      </c>
      <c r="Q42" s="45">
        <v>302</v>
      </c>
    </row>
    <row r="43" spans="1:17">
      <c r="A43" s="38" t="s">
        <v>67</v>
      </c>
      <c r="B43" s="22">
        <v>50</v>
      </c>
      <c r="C43" s="22">
        <v>45</v>
      </c>
      <c r="D43" s="22">
        <v>20</v>
      </c>
      <c r="E43" s="22">
        <v>27</v>
      </c>
      <c r="F43" s="22">
        <v>4</v>
      </c>
      <c r="G43" s="22">
        <v>9</v>
      </c>
      <c r="H43" s="23">
        <v>155</v>
      </c>
      <c r="I43" s="22">
        <v>17</v>
      </c>
      <c r="J43" s="22">
        <v>34</v>
      </c>
      <c r="K43" s="22">
        <v>19</v>
      </c>
      <c r="L43" s="22">
        <v>74</v>
      </c>
      <c r="M43" s="22">
        <v>31</v>
      </c>
      <c r="N43" s="22">
        <v>17</v>
      </c>
      <c r="O43" s="23">
        <v>192</v>
      </c>
      <c r="P43" s="72">
        <v>0</v>
      </c>
      <c r="Q43" s="22">
        <v>347</v>
      </c>
    </row>
    <row r="44" spans="1:17">
      <c r="A44" s="38" t="s">
        <v>68</v>
      </c>
      <c r="B44" s="22">
        <v>10</v>
      </c>
      <c r="C44" s="22">
        <v>12</v>
      </c>
      <c r="D44" s="22">
        <v>22</v>
      </c>
      <c r="E44" s="22">
        <v>17</v>
      </c>
      <c r="F44" s="22">
        <v>11</v>
      </c>
      <c r="G44" s="22">
        <v>18</v>
      </c>
      <c r="H44" s="23">
        <v>90</v>
      </c>
      <c r="I44" s="22">
        <v>5</v>
      </c>
      <c r="J44" s="22">
        <v>5</v>
      </c>
      <c r="K44" s="22">
        <v>8</v>
      </c>
      <c r="L44" s="22">
        <v>8</v>
      </c>
      <c r="M44" s="22">
        <v>3</v>
      </c>
      <c r="N44" s="22">
        <v>5</v>
      </c>
      <c r="O44" s="23">
        <v>34</v>
      </c>
      <c r="P44" s="72">
        <v>1</v>
      </c>
      <c r="Q44" s="22">
        <v>125</v>
      </c>
    </row>
    <row r="45" spans="1:17">
      <c r="A45" s="38" t="s">
        <v>69</v>
      </c>
      <c r="B45" s="22">
        <v>19</v>
      </c>
      <c r="C45" s="22">
        <v>68</v>
      </c>
      <c r="D45" s="22">
        <v>34</v>
      </c>
      <c r="E45" s="22">
        <v>59</v>
      </c>
      <c r="F45" s="22">
        <v>14</v>
      </c>
      <c r="G45" s="22">
        <v>32</v>
      </c>
      <c r="H45" s="23">
        <v>226</v>
      </c>
      <c r="I45" s="22">
        <v>40</v>
      </c>
      <c r="J45" s="22">
        <v>48</v>
      </c>
      <c r="K45" s="22">
        <v>190</v>
      </c>
      <c r="L45" s="22">
        <v>141</v>
      </c>
      <c r="M45" s="22">
        <v>55</v>
      </c>
      <c r="N45" s="22">
        <v>72</v>
      </c>
      <c r="O45" s="23">
        <v>546</v>
      </c>
      <c r="P45" s="72">
        <v>3</v>
      </c>
      <c r="Q45" s="22">
        <v>775</v>
      </c>
    </row>
    <row r="46" spans="1:17">
      <c r="A46" s="44" t="s">
        <v>70</v>
      </c>
      <c r="B46" s="45">
        <v>135</v>
      </c>
      <c r="C46" s="45">
        <v>59</v>
      </c>
      <c r="D46" s="45">
        <v>58</v>
      </c>
      <c r="E46" s="45">
        <v>59</v>
      </c>
      <c r="F46" s="45">
        <v>15</v>
      </c>
      <c r="G46" s="45">
        <v>52</v>
      </c>
      <c r="H46" s="46">
        <v>378</v>
      </c>
      <c r="I46" s="45">
        <v>12</v>
      </c>
      <c r="J46" s="45">
        <v>0</v>
      </c>
      <c r="K46" s="45">
        <v>48</v>
      </c>
      <c r="L46" s="45">
        <v>20</v>
      </c>
      <c r="M46" s="45">
        <v>8</v>
      </c>
      <c r="N46" s="45">
        <v>18</v>
      </c>
      <c r="O46" s="46">
        <v>106</v>
      </c>
      <c r="P46" s="76">
        <v>0</v>
      </c>
      <c r="Q46" s="45">
        <v>484</v>
      </c>
    </row>
    <row r="47" spans="1:17">
      <c r="A47" s="38" t="s">
        <v>71</v>
      </c>
      <c r="B47" s="22">
        <v>36</v>
      </c>
      <c r="C47" s="22">
        <v>133</v>
      </c>
      <c r="D47" s="22">
        <v>137</v>
      </c>
      <c r="E47" s="22">
        <v>168</v>
      </c>
      <c r="F47" s="22">
        <v>100</v>
      </c>
      <c r="G47" s="22">
        <v>249</v>
      </c>
      <c r="H47" s="23">
        <v>823</v>
      </c>
      <c r="I47" s="22">
        <v>62</v>
      </c>
      <c r="J47" s="22">
        <v>149</v>
      </c>
      <c r="K47" s="22">
        <v>276</v>
      </c>
      <c r="L47" s="22">
        <v>195</v>
      </c>
      <c r="M47" s="22">
        <v>36</v>
      </c>
      <c r="N47" s="22">
        <v>110</v>
      </c>
      <c r="O47" s="23">
        <v>828</v>
      </c>
      <c r="P47" s="72">
        <v>1</v>
      </c>
      <c r="Q47" s="22">
        <v>1652</v>
      </c>
    </row>
    <row r="48" spans="1:17">
      <c r="A48" s="38" t="s">
        <v>72</v>
      </c>
      <c r="B48" s="22">
        <v>70</v>
      </c>
      <c r="C48" s="22">
        <v>188</v>
      </c>
      <c r="D48" s="22">
        <v>106</v>
      </c>
      <c r="E48" s="22">
        <v>273</v>
      </c>
      <c r="F48" s="22">
        <v>134</v>
      </c>
      <c r="G48" s="22">
        <v>258</v>
      </c>
      <c r="H48" s="23">
        <v>1029</v>
      </c>
      <c r="I48" s="22">
        <v>44</v>
      </c>
      <c r="J48" s="22">
        <v>17</v>
      </c>
      <c r="K48" s="22">
        <v>70</v>
      </c>
      <c r="L48" s="22">
        <v>96</v>
      </c>
      <c r="M48" s="22">
        <v>21</v>
      </c>
      <c r="N48" s="22">
        <v>206</v>
      </c>
      <c r="O48" s="23">
        <v>454</v>
      </c>
      <c r="P48" s="72">
        <v>0</v>
      </c>
      <c r="Q48" s="22">
        <v>1483</v>
      </c>
    </row>
    <row r="49" spans="1:17">
      <c r="A49" s="38" t="s">
        <v>73</v>
      </c>
      <c r="B49" s="22">
        <v>9</v>
      </c>
      <c r="C49" s="22">
        <v>37</v>
      </c>
      <c r="D49" s="22">
        <v>13</v>
      </c>
      <c r="E49" s="22">
        <v>16</v>
      </c>
      <c r="F49" s="22">
        <v>0</v>
      </c>
      <c r="G49" s="22">
        <v>21</v>
      </c>
      <c r="H49" s="23">
        <v>96</v>
      </c>
      <c r="I49" s="22">
        <v>0</v>
      </c>
      <c r="J49" s="22">
        <v>2</v>
      </c>
      <c r="K49" s="22">
        <v>0</v>
      </c>
      <c r="L49" s="22">
        <v>0</v>
      </c>
      <c r="M49" s="22">
        <v>0</v>
      </c>
      <c r="N49" s="22">
        <v>7</v>
      </c>
      <c r="O49" s="23">
        <v>9</v>
      </c>
      <c r="P49" s="72">
        <v>0</v>
      </c>
      <c r="Q49" s="22">
        <v>105</v>
      </c>
    </row>
    <row r="50" spans="1:17">
      <c r="A50" s="44" t="s">
        <v>74</v>
      </c>
      <c r="B50" s="45">
        <v>60</v>
      </c>
      <c r="C50" s="45">
        <v>151</v>
      </c>
      <c r="D50" s="45">
        <v>113</v>
      </c>
      <c r="E50" s="45">
        <v>256</v>
      </c>
      <c r="F50" s="45">
        <v>73</v>
      </c>
      <c r="G50" s="45">
        <v>197</v>
      </c>
      <c r="H50" s="46">
        <v>850</v>
      </c>
      <c r="I50" s="45">
        <v>72</v>
      </c>
      <c r="J50" s="45">
        <v>19</v>
      </c>
      <c r="K50" s="45">
        <v>172</v>
      </c>
      <c r="L50" s="45">
        <v>159</v>
      </c>
      <c r="M50" s="45">
        <v>78</v>
      </c>
      <c r="N50" s="45">
        <v>90</v>
      </c>
      <c r="O50" s="46">
        <v>590</v>
      </c>
      <c r="P50" s="76">
        <v>1</v>
      </c>
      <c r="Q50" s="45">
        <v>1441</v>
      </c>
    </row>
    <row r="51" spans="1:17">
      <c r="A51" s="38" t="s">
        <v>75</v>
      </c>
      <c r="B51" s="22">
        <v>65</v>
      </c>
      <c r="C51" s="22">
        <v>120</v>
      </c>
      <c r="D51" s="22">
        <v>96</v>
      </c>
      <c r="E51" s="22">
        <v>191</v>
      </c>
      <c r="F51" s="22">
        <v>6</v>
      </c>
      <c r="G51" s="22">
        <v>122</v>
      </c>
      <c r="H51" s="23">
        <v>600</v>
      </c>
      <c r="I51" s="22">
        <v>61</v>
      </c>
      <c r="J51" s="22">
        <v>26</v>
      </c>
      <c r="K51" s="22">
        <v>58</v>
      </c>
      <c r="L51" s="22">
        <v>65</v>
      </c>
      <c r="M51" s="22">
        <v>10</v>
      </c>
      <c r="N51" s="22">
        <v>18</v>
      </c>
      <c r="O51" s="23">
        <v>238</v>
      </c>
      <c r="P51" s="72">
        <v>0</v>
      </c>
      <c r="Q51" s="22">
        <v>838</v>
      </c>
    </row>
    <row r="52" spans="1:17">
      <c r="A52" s="38" t="s">
        <v>76</v>
      </c>
      <c r="B52" s="22">
        <v>36</v>
      </c>
      <c r="C52" s="22">
        <v>128</v>
      </c>
      <c r="D52" s="22">
        <v>63</v>
      </c>
      <c r="E52" s="22">
        <v>89</v>
      </c>
      <c r="F52" s="22">
        <v>16</v>
      </c>
      <c r="G52" s="22">
        <v>39</v>
      </c>
      <c r="H52" s="23">
        <v>371</v>
      </c>
      <c r="I52" s="22">
        <v>12</v>
      </c>
      <c r="J52" s="22">
        <v>7</v>
      </c>
      <c r="K52" s="22">
        <v>77</v>
      </c>
      <c r="L52" s="22">
        <v>27</v>
      </c>
      <c r="M52" s="22">
        <v>23</v>
      </c>
      <c r="N52" s="22">
        <v>7</v>
      </c>
      <c r="O52" s="23">
        <v>153</v>
      </c>
      <c r="P52" s="72">
        <v>0</v>
      </c>
      <c r="Q52" s="22">
        <v>524</v>
      </c>
    </row>
    <row r="53" spans="1:17">
      <c r="A53" s="38" t="s">
        <v>77</v>
      </c>
      <c r="B53" s="22">
        <v>67</v>
      </c>
      <c r="C53" s="22">
        <v>197</v>
      </c>
      <c r="D53" s="22">
        <v>211</v>
      </c>
      <c r="E53" s="22">
        <v>171</v>
      </c>
      <c r="F53" s="22">
        <v>95</v>
      </c>
      <c r="G53" s="22">
        <v>125</v>
      </c>
      <c r="H53" s="23">
        <v>866</v>
      </c>
      <c r="I53" s="22">
        <v>61</v>
      </c>
      <c r="J53" s="22">
        <v>38</v>
      </c>
      <c r="K53" s="22">
        <v>226</v>
      </c>
      <c r="L53" s="22">
        <v>136</v>
      </c>
      <c r="M53" s="22">
        <v>47</v>
      </c>
      <c r="N53" s="22">
        <v>179</v>
      </c>
      <c r="O53" s="23">
        <v>687</v>
      </c>
      <c r="P53" s="72">
        <v>4</v>
      </c>
      <c r="Q53" s="22">
        <v>1557</v>
      </c>
    </row>
    <row r="54" spans="1:17">
      <c r="A54" s="44" t="s">
        <v>78</v>
      </c>
      <c r="B54" s="45">
        <v>0</v>
      </c>
      <c r="C54" s="45">
        <v>6</v>
      </c>
      <c r="D54" s="45">
        <v>4</v>
      </c>
      <c r="E54" s="45">
        <v>4</v>
      </c>
      <c r="F54" s="45">
        <v>1</v>
      </c>
      <c r="G54" s="45">
        <v>0</v>
      </c>
      <c r="H54" s="46">
        <v>15</v>
      </c>
      <c r="I54" s="45">
        <v>6</v>
      </c>
      <c r="J54" s="45">
        <v>6</v>
      </c>
      <c r="K54" s="45">
        <v>21</v>
      </c>
      <c r="L54" s="45">
        <v>18</v>
      </c>
      <c r="M54" s="45">
        <v>4</v>
      </c>
      <c r="N54" s="45">
        <v>5</v>
      </c>
      <c r="O54" s="46">
        <v>60</v>
      </c>
      <c r="P54" s="76">
        <v>0</v>
      </c>
      <c r="Q54" s="45">
        <v>75</v>
      </c>
    </row>
    <row r="55" spans="1:17">
      <c r="A55" s="38" t="s">
        <v>79</v>
      </c>
      <c r="B55" s="22">
        <v>63</v>
      </c>
      <c r="C55" s="22">
        <v>176</v>
      </c>
      <c r="D55" s="22">
        <v>174</v>
      </c>
      <c r="E55" s="22">
        <v>223</v>
      </c>
      <c r="F55" s="22">
        <v>44</v>
      </c>
      <c r="G55" s="22">
        <v>84</v>
      </c>
      <c r="H55" s="23">
        <v>764</v>
      </c>
      <c r="I55" s="22">
        <v>25</v>
      </c>
      <c r="J55" s="22">
        <v>11</v>
      </c>
      <c r="K55" s="22">
        <v>16</v>
      </c>
      <c r="L55" s="22">
        <v>13</v>
      </c>
      <c r="M55" s="22">
        <v>6</v>
      </c>
      <c r="N55" s="22">
        <v>22</v>
      </c>
      <c r="O55" s="23">
        <v>93</v>
      </c>
      <c r="P55" s="72">
        <v>46</v>
      </c>
      <c r="Q55" s="22">
        <v>903</v>
      </c>
    </row>
    <row r="56" spans="1:17">
      <c r="A56" s="38" t="s">
        <v>80</v>
      </c>
      <c r="B56" s="22">
        <v>18</v>
      </c>
      <c r="C56" s="22">
        <v>44</v>
      </c>
      <c r="D56" s="22">
        <v>14</v>
      </c>
      <c r="E56" s="22">
        <v>36</v>
      </c>
      <c r="F56" s="22">
        <v>6</v>
      </c>
      <c r="G56" s="22">
        <v>17</v>
      </c>
      <c r="H56" s="23">
        <v>135</v>
      </c>
      <c r="I56" s="22">
        <v>3</v>
      </c>
      <c r="J56" s="22">
        <v>0</v>
      </c>
      <c r="K56" s="22">
        <v>4</v>
      </c>
      <c r="L56" s="22">
        <v>2</v>
      </c>
      <c r="M56" s="22">
        <v>2</v>
      </c>
      <c r="N56" s="22">
        <v>2</v>
      </c>
      <c r="O56" s="23">
        <v>13</v>
      </c>
      <c r="P56" s="72">
        <v>0</v>
      </c>
      <c r="Q56" s="22">
        <v>148</v>
      </c>
    </row>
    <row r="57" spans="1:17">
      <c r="A57" s="38" t="s">
        <v>81</v>
      </c>
      <c r="B57" s="22">
        <v>88</v>
      </c>
      <c r="C57" s="22">
        <v>120</v>
      </c>
      <c r="D57" s="22">
        <v>155</v>
      </c>
      <c r="E57" s="22">
        <v>139</v>
      </c>
      <c r="F57" s="22">
        <v>98</v>
      </c>
      <c r="G57" s="22">
        <v>117</v>
      </c>
      <c r="H57" s="23">
        <v>717</v>
      </c>
      <c r="I57" s="22">
        <v>61</v>
      </c>
      <c r="J57" s="22">
        <v>15</v>
      </c>
      <c r="K57" s="22">
        <v>183</v>
      </c>
      <c r="L57" s="22">
        <v>147</v>
      </c>
      <c r="M57" s="22">
        <v>47</v>
      </c>
      <c r="N57" s="22">
        <v>55</v>
      </c>
      <c r="O57" s="23">
        <v>508</v>
      </c>
      <c r="P57" s="72">
        <v>0</v>
      </c>
      <c r="Q57" s="22">
        <v>1225</v>
      </c>
    </row>
    <row r="58" spans="1:17">
      <c r="A58" s="44" t="s">
        <v>82</v>
      </c>
      <c r="B58" s="45">
        <v>258</v>
      </c>
      <c r="C58" s="45">
        <v>409</v>
      </c>
      <c r="D58" s="45">
        <v>359</v>
      </c>
      <c r="E58" s="45">
        <v>544</v>
      </c>
      <c r="F58" s="45">
        <v>95</v>
      </c>
      <c r="G58" s="45">
        <v>310</v>
      </c>
      <c r="H58" s="46">
        <v>1975</v>
      </c>
      <c r="I58" s="45">
        <v>334</v>
      </c>
      <c r="J58" s="45">
        <v>203</v>
      </c>
      <c r="K58" s="45">
        <v>393</v>
      </c>
      <c r="L58" s="45">
        <v>88</v>
      </c>
      <c r="M58" s="45">
        <v>16</v>
      </c>
      <c r="N58" s="45">
        <v>504</v>
      </c>
      <c r="O58" s="46">
        <v>1538</v>
      </c>
      <c r="P58" s="76">
        <v>0</v>
      </c>
      <c r="Q58" s="45">
        <v>3513</v>
      </c>
    </row>
    <row r="59" spans="1:17">
      <c r="A59" s="38" t="s">
        <v>83</v>
      </c>
      <c r="B59" s="22">
        <v>109</v>
      </c>
      <c r="C59" s="22">
        <v>8</v>
      </c>
      <c r="D59" s="22">
        <v>40</v>
      </c>
      <c r="E59" s="22">
        <v>49</v>
      </c>
      <c r="F59" s="22">
        <v>23</v>
      </c>
      <c r="G59" s="22">
        <v>67</v>
      </c>
      <c r="H59" s="23">
        <v>296</v>
      </c>
      <c r="I59" s="22">
        <v>16</v>
      </c>
      <c r="J59" s="22">
        <v>0</v>
      </c>
      <c r="K59" s="22">
        <v>2</v>
      </c>
      <c r="L59" s="22">
        <v>2</v>
      </c>
      <c r="M59" s="22">
        <v>0</v>
      </c>
      <c r="N59" s="22">
        <v>50</v>
      </c>
      <c r="O59" s="23">
        <v>70</v>
      </c>
      <c r="P59" s="72">
        <v>0</v>
      </c>
      <c r="Q59" s="22">
        <v>366</v>
      </c>
    </row>
    <row r="60" spans="1:17">
      <c r="A60" s="38" t="s">
        <v>84</v>
      </c>
      <c r="B60" s="22">
        <v>13</v>
      </c>
      <c r="C60" s="22">
        <v>20</v>
      </c>
      <c r="D60" s="22">
        <v>20</v>
      </c>
      <c r="E60" s="22">
        <v>21</v>
      </c>
      <c r="F60" s="22">
        <v>0</v>
      </c>
      <c r="G60" s="22">
        <v>10</v>
      </c>
      <c r="H60" s="23">
        <v>84</v>
      </c>
      <c r="I60" s="22">
        <v>4</v>
      </c>
      <c r="J60" s="22">
        <v>1</v>
      </c>
      <c r="K60" s="22">
        <v>1</v>
      </c>
      <c r="L60" s="22">
        <v>1</v>
      </c>
      <c r="M60" s="22">
        <v>4</v>
      </c>
      <c r="N60" s="22">
        <v>1</v>
      </c>
      <c r="O60" s="23">
        <v>12</v>
      </c>
      <c r="P60" s="72">
        <v>0</v>
      </c>
      <c r="Q60" s="22">
        <v>96</v>
      </c>
    </row>
    <row r="61" spans="1:17">
      <c r="A61" s="38" t="s">
        <v>85</v>
      </c>
      <c r="B61" s="22">
        <v>85</v>
      </c>
      <c r="C61" s="22">
        <v>124</v>
      </c>
      <c r="D61" s="22">
        <v>131</v>
      </c>
      <c r="E61" s="22">
        <v>180</v>
      </c>
      <c r="F61" s="22">
        <v>24</v>
      </c>
      <c r="G61" s="22">
        <v>106</v>
      </c>
      <c r="H61" s="23">
        <v>650</v>
      </c>
      <c r="I61" s="22">
        <v>46</v>
      </c>
      <c r="J61" s="22">
        <v>9</v>
      </c>
      <c r="K61" s="22">
        <v>100</v>
      </c>
      <c r="L61" s="22">
        <v>99</v>
      </c>
      <c r="M61" s="22">
        <v>30</v>
      </c>
      <c r="N61" s="22">
        <v>46</v>
      </c>
      <c r="O61" s="23">
        <v>330</v>
      </c>
      <c r="P61" s="72">
        <v>4</v>
      </c>
      <c r="Q61" s="22">
        <v>984</v>
      </c>
    </row>
    <row r="62" spans="1:17">
      <c r="A62" s="44" t="s">
        <v>86</v>
      </c>
      <c r="B62" s="45">
        <v>36</v>
      </c>
      <c r="C62" s="45">
        <v>106</v>
      </c>
      <c r="D62" s="45">
        <v>64</v>
      </c>
      <c r="E62" s="45">
        <v>113</v>
      </c>
      <c r="F62" s="45">
        <v>44</v>
      </c>
      <c r="G62" s="45">
        <v>41</v>
      </c>
      <c r="H62" s="46">
        <v>404</v>
      </c>
      <c r="I62" s="45">
        <v>38</v>
      </c>
      <c r="J62" s="45">
        <v>24</v>
      </c>
      <c r="K62" s="45">
        <v>93</v>
      </c>
      <c r="L62" s="45">
        <v>50</v>
      </c>
      <c r="M62" s="45">
        <v>26</v>
      </c>
      <c r="N62" s="45">
        <v>39</v>
      </c>
      <c r="O62" s="46">
        <v>270</v>
      </c>
      <c r="P62" s="76">
        <v>0</v>
      </c>
      <c r="Q62" s="45">
        <v>674</v>
      </c>
    </row>
    <row r="63" spans="1:17">
      <c r="A63" s="38" t="s">
        <v>87</v>
      </c>
      <c r="B63" s="22">
        <v>44</v>
      </c>
      <c r="C63" s="22">
        <v>33</v>
      </c>
      <c r="D63" s="22">
        <v>82</v>
      </c>
      <c r="E63" s="22">
        <v>132</v>
      </c>
      <c r="F63" s="22">
        <v>13</v>
      </c>
      <c r="G63" s="22">
        <v>27</v>
      </c>
      <c r="H63" s="23">
        <v>331</v>
      </c>
      <c r="I63" s="22">
        <v>7</v>
      </c>
      <c r="J63" s="22">
        <v>3</v>
      </c>
      <c r="K63" s="22">
        <v>19</v>
      </c>
      <c r="L63" s="22">
        <v>12</v>
      </c>
      <c r="M63" s="22">
        <v>2</v>
      </c>
      <c r="N63" s="22">
        <v>7</v>
      </c>
      <c r="O63" s="23">
        <v>50</v>
      </c>
      <c r="P63" s="72">
        <v>0</v>
      </c>
      <c r="Q63" s="22">
        <v>381</v>
      </c>
    </row>
    <row r="64" spans="1:17">
      <c r="A64" s="38" t="s">
        <v>88</v>
      </c>
      <c r="B64" s="22">
        <v>32</v>
      </c>
      <c r="C64" s="22">
        <v>159</v>
      </c>
      <c r="D64" s="22">
        <v>118</v>
      </c>
      <c r="E64" s="22">
        <v>136</v>
      </c>
      <c r="F64" s="22">
        <v>26</v>
      </c>
      <c r="G64" s="22">
        <v>85</v>
      </c>
      <c r="H64" s="23">
        <v>556</v>
      </c>
      <c r="I64" s="22">
        <v>7</v>
      </c>
      <c r="J64" s="22">
        <v>16</v>
      </c>
      <c r="K64" s="22">
        <v>51</v>
      </c>
      <c r="L64" s="22">
        <v>55</v>
      </c>
      <c r="M64" s="22">
        <v>10</v>
      </c>
      <c r="N64" s="22">
        <v>23</v>
      </c>
      <c r="O64" s="23">
        <v>162</v>
      </c>
      <c r="P64" s="72">
        <v>7</v>
      </c>
      <c r="Q64" s="22">
        <v>725</v>
      </c>
    </row>
    <row r="65" spans="1:17" ht="15" thickBot="1">
      <c r="A65" s="38" t="s">
        <v>89</v>
      </c>
      <c r="B65" s="22">
        <v>40</v>
      </c>
      <c r="C65" s="22">
        <v>32</v>
      </c>
      <c r="D65" s="22">
        <v>20</v>
      </c>
      <c r="E65" s="22">
        <v>13</v>
      </c>
      <c r="F65" s="22">
        <v>9</v>
      </c>
      <c r="G65" s="22">
        <v>8</v>
      </c>
      <c r="H65" s="23">
        <v>122</v>
      </c>
      <c r="I65" s="22">
        <v>3</v>
      </c>
      <c r="J65" s="22">
        <v>0</v>
      </c>
      <c r="K65" s="22">
        <v>4</v>
      </c>
      <c r="L65" s="22">
        <v>2</v>
      </c>
      <c r="M65" s="22">
        <v>1</v>
      </c>
      <c r="N65" s="22">
        <v>4</v>
      </c>
      <c r="O65" s="23">
        <v>14</v>
      </c>
      <c r="P65" s="72">
        <v>1</v>
      </c>
      <c r="Q65" s="22">
        <v>137</v>
      </c>
    </row>
    <row r="66" spans="1:17" ht="15" thickTop="1">
      <c r="A66" s="60" t="s">
        <v>90</v>
      </c>
      <c r="B66" s="47">
        <v>3040</v>
      </c>
      <c r="C66" s="47">
        <v>5394</v>
      </c>
      <c r="D66" s="47">
        <v>4284</v>
      </c>
      <c r="E66" s="47">
        <v>5920</v>
      </c>
      <c r="F66" s="47">
        <v>1723</v>
      </c>
      <c r="G66" s="47">
        <v>4450</v>
      </c>
      <c r="H66" s="48">
        <v>24811</v>
      </c>
      <c r="I66" s="47">
        <v>2292</v>
      </c>
      <c r="J66" s="47">
        <v>1296</v>
      </c>
      <c r="K66" s="47">
        <v>5420</v>
      </c>
      <c r="L66" s="47">
        <v>3523</v>
      </c>
      <c r="M66" s="47">
        <v>1163</v>
      </c>
      <c r="N66" s="47">
        <v>3064</v>
      </c>
      <c r="O66" s="48">
        <v>16758</v>
      </c>
      <c r="P66" s="77">
        <v>444</v>
      </c>
      <c r="Q66" s="47">
        <v>42013</v>
      </c>
    </row>
    <row r="67" spans="1:17">
      <c r="A67" s="44" t="s">
        <v>91</v>
      </c>
      <c r="B67" s="45">
        <v>53</v>
      </c>
      <c r="C67" s="45">
        <v>27</v>
      </c>
      <c r="D67" s="45">
        <v>36</v>
      </c>
      <c r="E67" s="45">
        <v>55</v>
      </c>
      <c r="F67" s="45">
        <v>20</v>
      </c>
      <c r="G67" s="45">
        <v>28</v>
      </c>
      <c r="H67" s="46">
        <v>219</v>
      </c>
      <c r="I67" s="45">
        <v>81</v>
      </c>
      <c r="J67" s="45">
        <v>27</v>
      </c>
      <c r="K67" s="45">
        <v>92</v>
      </c>
      <c r="L67" s="45">
        <v>71</v>
      </c>
      <c r="M67" s="45">
        <v>52</v>
      </c>
      <c r="N67" s="45">
        <v>50</v>
      </c>
      <c r="O67" s="46">
        <v>373</v>
      </c>
      <c r="P67" s="76">
        <v>0</v>
      </c>
      <c r="Q67" s="45">
        <v>592</v>
      </c>
    </row>
    <row r="68" spans="1:17">
      <c r="A68" s="61" t="s">
        <v>92</v>
      </c>
      <c r="B68" s="45">
        <v>3093</v>
      </c>
      <c r="C68" s="45">
        <v>5421</v>
      </c>
      <c r="D68" s="45">
        <v>4320</v>
      </c>
      <c r="E68" s="45">
        <v>5975</v>
      </c>
      <c r="F68" s="45">
        <v>1743</v>
      </c>
      <c r="G68" s="45">
        <v>4478</v>
      </c>
      <c r="H68" s="46">
        <v>25030</v>
      </c>
      <c r="I68" s="45">
        <v>2373</v>
      </c>
      <c r="J68" s="45">
        <v>1323</v>
      </c>
      <c r="K68" s="45">
        <v>5512</v>
      </c>
      <c r="L68" s="45">
        <v>3594</v>
      </c>
      <c r="M68" s="45">
        <v>1215</v>
      </c>
      <c r="N68" s="45">
        <v>3114</v>
      </c>
      <c r="O68" s="46">
        <v>17131</v>
      </c>
      <c r="P68" s="76">
        <v>444</v>
      </c>
      <c r="Q68" s="45">
        <v>42605</v>
      </c>
    </row>
    <row r="69" spans="1:17">
      <c r="A69" s="49"/>
    </row>
  </sheetData>
  <mergeCells count="1">
    <mergeCell ref="I11:O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5D194-6820-4CE5-A30F-46058BE3B0D2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44" t="s">
        <v>156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30" customHeight="1">
      <c r="A8" s="146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50.1" customHeight="1">
      <c r="S9" s="145"/>
    </row>
    <row r="10" spans="1:19" ht="15.75" customHeight="1">
      <c r="A10" s="147" t="s">
        <v>158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R10" s="149"/>
      <c r="S10" s="150" t="s">
        <v>126</v>
      </c>
    </row>
    <row r="11" spans="1:19" ht="24.95" customHeight="1">
      <c r="A11" s="151"/>
      <c r="B11" s="152" t="s">
        <v>3</v>
      </c>
      <c r="C11" s="152"/>
      <c r="D11" s="152"/>
      <c r="E11" s="152"/>
      <c r="F11" s="152"/>
      <c r="G11" s="152"/>
      <c r="H11" s="152"/>
      <c r="I11" s="153"/>
      <c r="J11" s="152" t="s">
        <v>4</v>
      </c>
      <c r="K11" s="152"/>
      <c r="L11" s="152"/>
      <c r="M11" s="152"/>
      <c r="N11" s="152"/>
      <c r="O11" s="152"/>
      <c r="P11" s="152"/>
      <c r="Q11" s="153"/>
      <c r="R11" s="154" t="s">
        <v>6</v>
      </c>
      <c r="S11" s="155"/>
    </row>
    <row r="12" spans="1:19" ht="24.95" customHeight="1">
      <c r="A12" s="156"/>
      <c r="B12" s="157"/>
      <c r="C12" s="157" t="s">
        <v>5</v>
      </c>
      <c r="D12" s="157" t="s">
        <v>5</v>
      </c>
      <c r="E12" s="157"/>
      <c r="F12" s="157"/>
      <c r="G12" s="157"/>
      <c r="H12" s="157"/>
      <c r="I12" s="158"/>
      <c r="J12" s="157"/>
      <c r="K12" s="157" t="s">
        <v>5</v>
      </c>
      <c r="L12" s="157" t="s">
        <v>5</v>
      </c>
      <c r="M12" s="157"/>
      <c r="N12" s="157"/>
      <c r="O12" s="157"/>
      <c r="P12" s="157"/>
      <c r="Q12" s="158"/>
      <c r="R12" s="158"/>
      <c r="S12" s="157"/>
    </row>
    <row r="13" spans="1:19" ht="24.95" customHeight="1">
      <c r="A13" s="159" t="s">
        <v>37</v>
      </c>
      <c r="B13" s="157" t="s">
        <v>8</v>
      </c>
      <c r="C13" s="157" t="s">
        <v>38</v>
      </c>
      <c r="D13" s="157" t="s">
        <v>9</v>
      </c>
      <c r="E13" s="157" t="s">
        <v>10</v>
      </c>
      <c r="F13" s="157" t="s">
        <v>11</v>
      </c>
      <c r="G13" s="157" t="s">
        <v>10</v>
      </c>
      <c r="H13" s="157" t="s">
        <v>12</v>
      </c>
      <c r="I13" s="158" t="s">
        <v>13</v>
      </c>
      <c r="J13" s="157" t="s">
        <v>8</v>
      </c>
      <c r="K13" s="157" t="s">
        <v>38</v>
      </c>
      <c r="L13" s="157" t="s">
        <v>9</v>
      </c>
      <c r="M13" s="157" t="s">
        <v>10</v>
      </c>
      <c r="N13" s="157" t="s">
        <v>11</v>
      </c>
      <c r="O13" s="157" t="s">
        <v>10</v>
      </c>
      <c r="P13" s="157" t="s">
        <v>12</v>
      </c>
      <c r="Q13" s="158" t="s">
        <v>13</v>
      </c>
      <c r="R13" s="158" t="s">
        <v>110</v>
      </c>
      <c r="S13" s="157" t="s">
        <v>13</v>
      </c>
    </row>
    <row r="14" spans="1:19" ht="24.95" customHeight="1">
      <c r="A14" s="160"/>
      <c r="B14" s="161"/>
      <c r="C14" s="161" t="s">
        <v>17</v>
      </c>
      <c r="D14" s="161" t="s">
        <v>16</v>
      </c>
      <c r="E14" s="161" t="s">
        <v>16</v>
      </c>
      <c r="F14" s="161" t="s">
        <v>15</v>
      </c>
      <c r="G14" s="161" t="s">
        <v>15</v>
      </c>
      <c r="H14" s="161"/>
      <c r="I14" s="162"/>
      <c r="J14" s="161"/>
      <c r="K14" s="161" t="s">
        <v>17</v>
      </c>
      <c r="L14" s="161" t="s">
        <v>16</v>
      </c>
      <c r="M14" s="161" t="s">
        <v>16</v>
      </c>
      <c r="N14" s="161" t="s">
        <v>15</v>
      </c>
      <c r="O14" s="161" t="s">
        <v>15</v>
      </c>
      <c r="P14" s="161"/>
      <c r="Q14" s="162"/>
      <c r="R14" s="162"/>
      <c r="S14" s="161"/>
    </row>
    <row r="15" spans="1:19" ht="15" customHeight="1">
      <c r="A15" s="156" t="s">
        <v>39</v>
      </c>
      <c r="B15" s="163">
        <v>79</v>
      </c>
      <c r="C15" s="163">
        <v>0</v>
      </c>
      <c r="D15" s="163">
        <v>132</v>
      </c>
      <c r="E15" s="163">
        <v>118</v>
      </c>
      <c r="F15" s="163">
        <v>148</v>
      </c>
      <c r="G15" s="163">
        <v>15</v>
      </c>
      <c r="H15" s="163">
        <v>89</v>
      </c>
      <c r="I15" s="164">
        <v>581</v>
      </c>
      <c r="J15" s="163">
        <v>58</v>
      </c>
      <c r="K15" s="163">
        <v>7</v>
      </c>
      <c r="L15" s="163">
        <v>138</v>
      </c>
      <c r="M15" s="163">
        <v>103</v>
      </c>
      <c r="N15" s="163">
        <v>47</v>
      </c>
      <c r="O15" s="163">
        <v>4</v>
      </c>
      <c r="P15" s="163">
        <v>33</v>
      </c>
      <c r="Q15" s="164">
        <v>390</v>
      </c>
      <c r="R15" s="164">
        <v>3</v>
      </c>
      <c r="S15" s="163">
        <v>974</v>
      </c>
    </row>
    <row r="16" spans="1:19" ht="15" customHeight="1">
      <c r="A16" s="156" t="s">
        <v>40</v>
      </c>
      <c r="B16" s="163">
        <v>17</v>
      </c>
      <c r="C16" s="163">
        <v>0</v>
      </c>
      <c r="D16" s="163">
        <v>6</v>
      </c>
      <c r="E16" s="163">
        <v>1</v>
      </c>
      <c r="F16" s="163">
        <v>8</v>
      </c>
      <c r="G16" s="163">
        <v>2</v>
      </c>
      <c r="H16" s="163">
        <v>2</v>
      </c>
      <c r="I16" s="164">
        <v>36</v>
      </c>
      <c r="J16" s="163">
        <v>6</v>
      </c>
      <c r="K16" s="163">
        <v>0</v>
      </c>
      <c r="L16" s="163">
        <v>5</v>
      </c>
      <c r="M16" s="163">
        <v>8</v>
      </c>
      <c r="N16" s="163">
        <v>3</v>
      </c>
      <c r="O16" s="163">
        <v>1</v>
      </c>
      <c r="P16" s="163">
        <v>0</v>
      </c>
      <c r="Q16" s="164">
        <v>23</v>
      </c>
      <c r="R16" s="164">
        <v>2</v>
      </c>
      <c r="S16" s="163">
        <v>61</v>
      </c>
    </row>
    <row r="17" spans="1:19" ht="15" customHeight="1">
      <c r="A17" s="156" t="s">
        <v>41</v>
      </c>
      <c r="B17" s="163">
        <v>72</v>
      </c>
      <c r="C17" s="163">
        <v>3</v>
      </c>
      <c r="D17" s="163">
        <v>93</v>
      </c>
      <c r="E17" s="163">
        <v>101</v>
      </c>
      <c r="F17" s="163">
        <v>67</v>
      </c>
      <c r="G17" s="163">
        <v>13</v>
      </c>
      <c r="H17" s="163">
        <v>15</v>
      </c>
      <c r="I17" s="164">
        <v>364</v>
      </c>
      <c r="J17" s="163">
        <v>79</v>
      </c>
      <c r="K17" s="163">
        <v>17</v>
      </c>
      <c r="L17" s="163">
        <v>250</v>
      </c>
      <c r="M17" s="163">
        <v>399</v>
      </c>
      <c r="N17" s="163">
        <v>106</v>
      </c>
      <c r="O17" s="163">
        <v>38</v>
      </c>
      <c r="P17" s="163">
        <v>19</v>
      </c>
      <c r="Q17" s="164">
        <v>908</v>
      </c>
      <c r="R17" s="164">
        <v>36</v>
      </c>
      <c r="S17" s="163">
        <v>1308</v>
      </c>
    </row>
    <row r="18" spans="1:19" ht="15" customHeight="1">
      <c r="A18" s="160" t="s">
        <v>42</v>
      </c>
      <c r="B18" s="165">
        <v>57</v>
      </c>
      <c r="C18" s="165">
        <v>7</v>
      </c>
      <c r="D18" s="165">
        <v>86</v>
      </c>
      <c r="E18" s="165">
        <v>88</v>
      </c>
      <c r="F18" s="165">
        <v>92</v>
      </c>
      <c r="G18" s="165">
        <v>10</v>
      </c>
      <c r="H18" s="165">
        <v>31</v>
      </c>
      <c r="I18" s="166">
        <v>371</v>
      </c>
      <c r="J18" s="165">
        <v>46</v>
      </c>
      <c r="K18" s="165">
        <v>7</v>
      </c>
      <c r="L18" s="165">
        <v>73</v>
      </c>
      <c r="M18" s="165">
        <v>56</v>
      </c>
      <c r="N18" s="165">
        <v>19</v>
      </c>
      <c r="O18" s="165">
        <v>0</v>
      </c>
      <c r="P18" s="165">
        <v>23</v>
      </c>
      <c r="Q18" s="166">
        <v>224</v>
      </c>
      <c r="R18" s="166">
        <v>1</v>
      </c>
      <c r="S18" s="165">
        <v>596</v>
      </c>
    </row>
    <row r="19" spans="1:19" ht="15" customHeight="1">
      <c r="A19" s="156" t="s">
        <v>43</v>
      </c>
      <c r="B19" s="163">
        <v>110</v>
      </c>
      <c r="C19" s="163">
        <v>59</v>
      </c>
      <c r="D19" s="163">
        <v>287</v>
      </c>
      <c r="E19" s="163">
        <v>228</v>
      </c>
      <c r="F19" s="163">
        <v>220</v>
      </c>
      <c r="G19" s="163">
        <v>53</v>
      </c>
      <c r="H19" s="163">
        <v>92</v>
      </c>
      <c r="I19" s="164">
        <v>1049</v>
      </c>
      <c r="J19" s="163">
        <v>457</v>
      </c>
      <c r="K19" s="163">
        <v>371</v>
      </c>
      <c r="L19" s="163">
        <v>1074</v>
      </c>
      <c r="M19" s="163">
        <v>703</v>
      </c>
      <c r="N19" s="163">
        <v>285</v>
      </c>
      <c r="O19" s="163">
        <v>9</v>
      </c>
      <c r="P19" s="163">
        <v>209</v>
      </c>
      <c r="Q19" s="164">
        <v>3108</v>
      </c>
      <c r="R19" s="164">
        <v>12</v>
      </c>
      <c r="S19" s="163">
        <v>4169</v>
      </c>
    </row>
    <row r="20" spans="1:19" ht="15" customHeight="1">
      <c r="A20" s="156" t="s">
        <v>44</v>
      </c>
      <c r="B20" s="163">
        <v>37</v>
      </c>
      <c r="C20" s="163">
        <v>5</v>
      </c>
      <c r="D20" s="163">
        <v>89</v>
      </c>
      <c r="E20" s="163">
        <v>46</v>
      </c>
      <c r="F20" s="163">
        <v>45</v>
      </c>
      <c r="G20" s="163">
        <v>18</v>
      </c>
      <c r="H20" s="163">
        <v>24</v>
      </c>
      <c r="I20" s="164">
        <v>264</v>
      </c>
      <c r="J20" s="163">
        <v>58</v>
      </c>
      <c r="K20" s="163">
        <v>29</v>
      </c>
      <c r="L20" s="163">
        <v>206</v>
      </c>
      <c r="M20" s="163">
        <v>99</v>
      </c>
      <c r="N20" s="163">
        <v>25</v>
      </c>
      <c r="O20" s="163">
        <v>1</v>
      </c>
      <c r="P20" s="163">
        <v>38</v>
      </c>
      <c r="Q20" s="164">
        <v>456</v>
      </c>
      <c r="R20" s="164">
        <v>0</v>
      </c>
      <c r="S20" s="163">
        <v>720</v>
      </c>
    </row>
    <row r="21" spans="1:19" ht="15" customHeight="1">
      <c r="A21" s="156" t="s">
        <v>45</v>
      </c>
      <c r="B21" s="163">
        <v>0</v>
      </c>
      <c r="C21" s="163">
        <v>4</v>
      </c>
      <c r="D21" s="163">
        <v>8</v>
      </c>
      <c r="E21" s="163">
        <v>13</v>
      </c>
      <c r="F21" s="163">
        <v>9</v>
      </c>
      <c r="G21" s="163">
        <v>1</v>
      </c>
      <c r="H21" s="163">
        <v>4</v>
      </c>
      <c r="I21" s="164">
        <v>39</v>
      </c>
      <c r="J21" s="163">
        <v>56</v>
      </c>
      <c r="K21" s="163">
        <v>25</v>
      </c>
      <c r="L21" s="163">
        <v>54</v>
      </c>
      <c r="M21" s="163">
        <v>106</v>
      </c>
      <c r="N21" s="163">
        <v>8</v>
      </c>
      <c r="O21" s="163">
        <v>2</v>
      </c>
      <c r="P21" s="163">
        <v>17</v>
      </c>
      <c r="Q21" s="164">
        <v>268</v>
      </c>
      <c r="R21" s="164">
        <v>1</v>
      </c>
      <c r="S21" s="163">
        <v>308</v>
      </c>
    </row>
    <row r="22" spans="1:19" ht="15" customHeight="1">
      <c r="A22" s="160" t="s">
        <v>46</v>
      </c>
      <c r="B22" s="165">
        <v>0</v>
      </c>
      <c r="C22" s="165">
        <v>1</v>
      </c>
      <c r="D22" s="165">
        <v>16</v>
      </c>
      <c r="E22" s="165">
        <v>5</v>
      </c>
      <c r="F22" s="165">
        <v>16</v>
      </c>
      <c r="G22" s="165">
        <v>4</v>
      </c>
      <c r="H22" s="165">
        <v>7</v>
      </c>
      <c r="I22" s="166">
        <v>49</v>
      </c>
      <c r="J22" s="165">
        <v>9</v>
      </c>
      <c r="K22" s="165">
        <v>5</v>
      </c>
      <c r="L22" s="165">
        <v>31</v>
      </c>
      <c r="M22" s="165">
        <v>21</v>
      </c>
      <c r="N22" s="165">
        <v>9</v>
      </c>
      <c r="O22" s="165">
        <v>1</v>
      </c>
      <c r="P22" s="165">
        <v>8</v>
      </c>
      <c r="Q22" s="166">
        <v>84</v>
      </c>
      <c r="R22" s="166">
        <v>2</v>
      </c>
      <c r="S22" s="165">
        <v>135</v>
      </c>
    </row>
    <row r="23" spans="1:19" ht="15" customHeight="1">
      <c r="A23" s="156" t="s">
        <v>47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4">
        <v>0</v>
      </c>
      <c r="J23" s="163">
        <v>5</v>
      </c>
      <c r="K23" s="163">
        <v>0</v>
      </c>
      <c r="L23" s="163">
        <v>19</v>
      </c>
      <c r="M23" s="163">
        <v>12</v>
      </c>
      <c r="N23" s="163">
        <v>3</v>
      </c>
      <c r="O23" s="163">
        <v>0</v>
      </c>
      <c r="P23" s="163">
        <v>5</v>
      </c>
      <c r="Q23" s="164">
        <v>44</v>
      </c>
      <c r="R23" s="164">
        <v>0</v>
      </c>
      <c r="S23" s="163">
        <v>44</v>
      </c>
    </row>
    <row r="24" spans="1:19" ht="15" customHeight="1">
      <c r="A24" s="156" t="s">
        <v>48</v>
      </c>
      <c r="B24" s="163">
        <v>95</v>
      </c>
      <c r="C24" s="163">
        <v>11</v>
      </c>
      <c r="D24" s="163">
        <v>222</v>
      </c>
      <c r="E24" s="163">
        <v>114</v>
      </c>
      <c r="F24" s="163">
        <v>127</v>
      </c>
      <c r="G24" s="163">
        <v>48</v>
      </c>
      <c r="H24" s="163">
        <v>119</v>
      </c>
      <c r="I24" s="164">
        <v>736</v>
      </c>
      <c r="J24" s="163">
        <v>228</v>
      </c>
      <c r="K24" s="163">
        <v>81</v>
      </c>
      <c r="L24" s="163">
        <v>1096</v>
      </c>
      <c r="M24" s="163">
        <v>627</v>
      </c>
      <c r="N24" s="163">
        <v>340</v>
      </c>
      <c r="O24" s="163">
        <v>49</v>
      </c>
      <c r="P24" s="163">
        <v>195</v>
      </c>
      <c r="Q24" s="164">
        <v>2616</v>
      </c>
      <c r="R24" s="164">
        <v>23</v>
      </c>
      <c r="S24" s="163">
        <v>3375</v>
      </c>
    </row>
    <row r="25" spans="1:19" ht="15" customHeight="1">
      <c r="A25" s="156" t="s">
        <v>49</v>
      </c>
      <c r="B25" s="163">
        <v>38</v>
      </c>
      <c r="C25" s="163">
        <v>1</v>
      </c>
      <c r="D25" s="163">
        <v>128</v>
      </c>
      <c r="E25" s="163">
        <v>131</v>
      </c>
      <c r="F25" s="163">
        <v>145</v>
      </c>
      <c r="G25" s="163">
        <v>28</v>
      </c>
      <c r="H25" s="163">
        <v>86</v>
      </c>
      <c r="I25" s="164">
        <v>557</v>
      </c>
      <c r="J25" s="163">
        <v>210</v>
      </c>
      <c r="K25" s="163">
        <v>16</v>
      </c>
      <c r="L25" s="163">
        <v>326</v>
      </c>
      <c r="M25" s="163">
        <v>283</v>
      </c>
      <c r="N25" s="163">
        <v>88</v>
      </c>
      <c r="O25" s="163">
        <v>18</v>
      </c>
      <c r="P25" s="163">
        <v>112</v>
      </c>
      <c r="Q25" s="164">
        <v>1053</v>
      </c>
      <c r="R25" s="164">
        <v>0</v>
      </c>
      <c r="S25" s="163">
        <v>1610</v>
      </c>
    </row>
    <row r="26" spans="1:19" ht="15" customHeight="1">
      <c r="A26" s="160" t="s">
        <v>50</v>
      </c>
      <c r="B26" s="165">
        <v>0</v>
      </c>
      <c r="C26" s="165">
        <v>0</v>
      </c>
      <c r="D26" s="165">
        <v>6</v>
      </c>
      <c r="E26" s="165">
        <v>1</v>
      </c>
      <c r="F26" s="165">
        <v>0</v>
      </c>
      <c r="G26" s="165">
        <v>0</v>
      </c>
      <c r="H26" s="165">
        <v>0</v>
      </c>
      <c r="I26" s="166">
        <v>7</v>
      </c>
      <c r="J26" s="165">
        <v>12</v>
      </c>
      <c r="K26" s="165">
        <v>0</v>
      </c>
      <c r="L26" s="165">
        <v>41</v>
      </c>
      <c r="M26" s="165">
        <v>32</v>
      </c>
      <c r="N26" s="165">
        <v>0</v>
      </c>
      <c r="O26" s="165">
        <v>0</v>
      </c>
      <c r="P26" s="165">
        <v>0</v>
      </c>
      <c r="Q26" s="166">
        <v>85</v>
      </c>
      <c r="R26" s="166">
        <v>1</v>
      </c>
      <c r="S26" s="165">
        <v>93</v>
      </c>
    </row>
    <row r="27" spans="1:19" ht="15" customHeight="1">
      <c r="A27" s="156" t="s">
        <v>51</v>
      </c>
      <c r="B27" s="163">
        <v>25</v>
      </c>
      <c r="C27" s="163">
        <v>0</v>
      </c>
      <c r="D27" s="163">
        <v>54</v>
      </c>
      <c r="E27" s="163">
        <v>44</v>
      </c>
      <c r="F27" s="163">
        <v>37</v>
      </c>
      <c r="G27" s="163">
        <v>7</v>
      </c>
      <c r="H27" s="163">
        <v>27</v>
      </c>
      <c r="I27" s="164">
        <v>194</v>
      </c>
      <c r="J27" s="163">
        <v>13</v>
      </c>
      <c r="K27" s="163">
        <v>0</v>
      </c>
      <c r="L27" s="163">
        <v>31</v>
      </c>
      <c r="M27" s="163">
        <v>21</v>
      </c>
      <c r="N27" s="163">
        <v>14</v>
      </c>
      <c r="O27" s="163">
        <v>0</v>
      </c>
      <c r="P27" s="163">
        <v>2</v>
      </c>
      <c r="Q27" s="164">
        <v>81</v>
      </c>
      <c r="R27" s="164">
        <v>0</v>
      </c>
      <c r="S27" s="163">
        <v>275</v>
      </c>
    </row>
    <row r="28" spans="1:19" ht="15" customHeight="1">
      <c r="A28" s="156" t="s">
        <v>52</v>
      </c>
      <c r="B28" s="163">
        <v>64</v>
      </c>
      <c r="C28" s="163">
        <v>1</v>
      </c>
      <c r="D28" s="163">
        <v>82</v>
      </c>
      <c r="E28" s="163">
        <v>93</v>
      </c>
      <c r="F28" s="163">
        <v>97</v>
      </c>
      <c r="G28" s="163">
        <v>16</v>
      </c>
      <c r="H28" s="163">
        <v>70</v>
      </c>
      <c r="I28" s="164">
        <v>423</v>
      </c>
      <c r="J28" s="163">
        <v>104</v>
      </c>
      <c r="K28" s="163">
        <v>3</v>
      </c>
      <c r="L28" s="163">
        <v>298</v>
      </c>
      <c r="M28" s="163">
        <v>222</v>
      </c>
      <c r="N28" s="163">
        <v>114</v>
      </c>
      <c r="O28" s="163">
        <v>6</v>
      </c>
      <c r="P28" s="163">
        <v>70</v>
      </c>
      <c r="Q28" s="164">
        <v>817</v>
      </c>
      <c r="R28" s="164">
        <v>1</v>
      </c>
      <c r="S28" s="163">
        <v>1241</v>
      </c>
    </row>
    <row r="29" spans="1:19" ht="15" customHeight="1">
      <c r="A29" s="156" t="s">
        <v>53</v>
      </c>
      <c r="B29" s="163">
        <v>53</v>
      </c>
      <c r="C29" s="163">
        <v>11</v>
      </c>
      <c r="D29" s="163">
        <v>108</v>
      </c>
      <c r="E29" s="163">
        <v>82</v>
      </c>
      <c r="F29" s="163">
        <v>138</v>
      </c>
      <c r="G29" s="163">
        <v>36</v>
      </c>
      <c r="H29" s="163">
        <v>92</v>
      </c>
      <c r="I29" s="164">
        <v>520</v>
      </c>
      <c r="J29" s="163">
        <v>44</v>
      </c>
      <c r="K29" s="163">
        <v>5</v>
      </c>
      <c r="L29" s="163">
        <v>142</v>
      </c>
      <c r="M29" s="163">
        <v>95</v>
      </c>
      <c r="N29" s="163">
        <v>58</v>
      </c>
      <c r="O29" s="163">
        <v>7</v>
      </c>
      <c r="P29" s="163">
        <v>33</v>
      </c>
      <c r="Q29" s="164">
        <v>384</v>
      </c>
      <c r="R29" s="164">
        <v>0</v>
      </c>
      <c r="S29" s="163">
        <v>904</v>
      </c>
    </row>
    <row r="30" spans="1:19" ht="15" customHeight="1">
      <c r="A30" s="160" t="s">
        <v>54</v>
      </c>
      <c r="B30" s="165">
        <v>30</v>
      </c>
      <c r="C30" s="165">
        <v>0</v>
      </c>
      <c r="D30" s="165">
        <v>85</v>
      </c>
      <c r="E30" s="165">
        <v>41</v>
      </c>
      <c r="F30" s="165">
        <v>67</v>
      </c>
      <c r="G30" s="165">
        <v>17</v>
      </c>
      <c r="H30" s="165">
        <v>27</v>
      </c>
      <c r="I30" s="166">
        <v>267</v>
      </c>
      <c r="J30" s="165">
        <v>27</v>
      </c>
      <c r="K30" s="165">
        <v>1</v>
      </c>
      <c r="L30" s="165">
        <v>40</v>
      </c>
      <c r="M30" s="165">
        <v>18</v>
      </c>
      <c r="N30" s="165">
        <v>8</v>
      </c>
      <c r="O30" s="165">
        <v>0</v>
      </c>
      <c r="P30" s="165">
        <v>18</v>
      </c>
      <c r="Q30" s="166">
        <v>112</v>
      </c>
      <c r="R30" s="166">
        <v>0</v>
      </c>
      <c r="S30" s="165">
        <v>379</v>
      </c>
    </row>
    <row r="31" spans="1:19" ht="15" customHeight="1">
      <c r="A31" s="156" t="s">
        <v>55</v>
      </c>
      <c r="B31" s="163">
        <v>16</v>
      </c>
      <c r="C31" s="163">
        <v>15</v>
      </c>
      <c r="D31" s="163">
        <v>72</v>
      </c>
      <c r="E31" s="163">
        <v>39</v>
      </c>
      <c r="F31" s="163">
        <v>68</v>
      </c>
      <c r="G31" s="163">
        <v>7</v>
      </c>
      <c r="H31" s="163">
        <v>20</v>
      </c>
      <c r="I31" s="164">
        <v>237</v>
      </c>
      <c r="J31" s="163">
        <v>27</v>
      </c>
      <c r="K31" s="163">
        <v>12</v>
      </c>
      <c r="L31" s="163">
        <v>8</v>
      </c>
      <c r="M31" s="163">
        <v>51</v>
      </c>
      <c r="N31" s="163">
        <v>27</v>
      </c>
      <c r="O31" s="163">
        <v>9</v>
      </c>
      <c r="P31" s="163">
        <v>14</v>
      </c>
      <c r="Q31" s="164">
        <v>148</v>
      </c>
      <c r="R31" s="164">
        <v>2</v>
      </c>
      <c r="S31" s="163">
        <v>387</v>
      </c>
    </row>
    <row r="32" spans="1:19" ht="15" customHeight="1">
      <c r="A32" s="156" t="s">
        <v>56</v>
      </c>
      <c r="B32" s="163">
        <v>38</v>
      </c>
      <c r="C32" s="163">
        <v>0</v>
      </c>
      <c r="D32" s="163">
        <v>86</v>
      </c>
      <c r="E32" s="163">
        <v>95</v>
      </c>
      <c r="F32" s="163">
        <v>126</v>
      </c>
      <c r="G32" s="163">
        <v>72</v>
      </c>
      <c r="H32" s="163">
        <v>78</v>
      </c>
      <c r="I32" s="164">
        <v>495</v>
      </c>
      <c r="J32" s="163">
        <v>36</v>
      </c>
      <c r="K32" s="163">
        <v>11</v>
      </c>
      <c r="L32" s="163">
        <v>111</v>
      </c>
      <c r="M32" s="163">
        <v>86</v>
      </c>
      <c r="N32" s="163">
        <v>9</v>
      </c>
      <c r="O32" s="163">
        <v>12</v>
      </c>
      <c r="P32" s="163">
        <v>53</v>
      </c>
      <c r="Q32" s="164">
        <v>318</v>
      </c>
      <c r="R32" s="164">
        <v>1</v>
      </c>
      <c r="S32" s="163">
        <v>814</v>
      </c>
    </row>
    <row r="33" spans="1:19" ht="15" customHeight="1">
      <c r="A33" s="156" t="s">
        <v>57</v>
      </c>
      <c r="B33" s="163">
        <v>61</v>
      </c>
      <c r="C33" s="163">
        <v>1</v>
      </c>
      <c r="D33" s="163">
        <v>46</v>
      </c>
      <c r="E33" s="163">
        <v>73</v>
      </c>
      <c r="F33" s="163">
        <v>90</v>
      </c>
      <c r="G33" s="163">
        <v>31</v>
      </c>
      <c r="H33" s="163">
        <v>62</v>
      </c>
      <c r="I33" s="164">
        <v>364</v>
      </c>
      <c r="J33" s="163">
        <v>78</v>
      </c>
      <c r="K33" s="163">
        <v>6</v>
      </c>
      <c r="L33" s="163">
        <v>135</v>
      </c>
      <c r="M33" s="163">
        <v>85</v>
      </c>
      <c r="N33" s="163">
        <v>50</v>
      </c>
      <c r="O33" s="163">
        <v>11</v>
      </c>
      <c r="P33" s="163">
        <v>48</v>
      </c>
      <c r="Q33" s="164">
        <v>413</v>
      </c>
      <c r="R33" s="164">
        <v>34</v>
      </c>
      <c r="S33" s="163">
        <v>811</v>
      </c>
    </row>
    <row r="34" spans="1:19" ht="15" customHeight="1">
      <c r="A34" s="160" t="s">
        <v>58</v>
      </c>
      <c r="B34" s="165">
        <v>5</v>
      </c>
      <c r="C34" s="165">
        <v>0</v>
      </c>
      <c r="D34" s="165">
        <v>13</v>
      </c>
      <c r="E34" s="165">
        <v>19</v>
      </c>
      <c r="F34" s="165">
        <v>28</v>
      </c>
      <c r="G34" s="165">
        <v>10</v>
      </c>
      <c r="H34" s="165">
        <v>33</v>
      </c>
      <c r="I34" s="166">
        <v>108</v>
      </c>
      <c r="J34" s="165">
        <v>8</v>
      </c>
      <c r="K34" s="165">
        <v>0</v>
      </c>
      <c r="L34" s="165">
        <v>5</v>
      </c>
      <c r="M34" s="165">
        <v>5</v>
      </c>
      <c r="N34" s="165">
        <v>5</v>
      </c>
      <c r="O34" s="165">
        <v>2</v>
      </c>
      <c r="P34" s="165">
        <v>2</v>
      </c>
      <c r="Q34" s="166">
        <v>27</v>
      </c>
      <c r="R34" s="166">
        <v>0</v>
      </c>
      <c r="S34" s="165">
        <v>135</v>
      </c>
    </row>
    <row r="35" spans="1:19" ht="15" customHeight="1">
      <c r="A35" s="156" t="s">
        <v>59</v>
      </c>
      <c r="B35" s="163">
        <v>9</v>
      </c>
      <c r="C35" s="163">
        <v>3</v>
      </c>
      <c r="D35" s="163">
        <v>27</v>
      </c>
      <c r="E35" s="163">
        <v>29</v>
      </c>
      <c r="F35" s="163">
        <v>34</v>
      </c>
      <c r="G35" s="163">
        <v>9</v>
      </c>
      <c r="H35" s="163">
        <v>16</v>
      </c>
      <c r="I35" s="164">
        <v>127</v>
      </c>
      <c r="J35" s="163">
        <v>78</v>
      </c>
      <c r="K35" s="163">
        <v>50</v>
      </c>
      <c r="L35" s="163">
        <v>189</v>
      </c>
      <c r="M35" s="163">
        <v>102</v>
      </c>
      <c r="N35" s="163">
        <v>49</v>
      </c>
      <c r="O35" s="163">
        <v>10</v>
      </c>
      <c r="P35" s="163">
        <v>13</v>
      </c>
      <c r="Q35" s="164">
        <v>491</v>
      </c>
      <c r="R35" s="164">
        <v>3</v>
      </c>
      <c r="S35" s="163">
        <v>621</v>
      </c>
    </row>
    <row r="36" spans="1:19" ht="15" customHeight="1">
      <c r="A36" s="156" t="s">
        <v>60</v>
      </c>
      <c r="B36" s="163">
        <v>2</v>
      </c>
      <c r="C36" s="163">
        <v>0</v>
      </c>
      <c r="D36" s="163">
        <v>2</v>
      </c>
      <c r="E36" s="163">
        <v>1</v>
      </c>
      <c r="F36" s="163">
        <v>8</v>
      </c>
      <c r="G36" s="163">
        <v>1</v>
      </c>
      <c r="H36" s="163">
        <v>1</v>
      </c>
      <c r="I36" s="164">
        <v>15</v>
      </c>
      <c r="J36" s="163">
        <v>53</v>
      </c>
      <c r="K36" s="163">
        <v>21</v>
      </c>
      <c r="L36" s="163">
        <v>95</v>
      </c>
      <c r="M36" s="163">
        <v>97</v>
      </c>
      <c r="N36" s="163">
        <v>30</v>
      </c>
      <c r="O36" s="163">
        <v>0</v>
      </c>
      <c r="P36" s="163">
        <v>31</v>
      </c>
      <c r="Q36" s="164">
        <v>327</v>
      </c>
      <c r="R36" s="164">
        <v>0</v>
      </c>
      <c r="S36" s="163">
        <v>342</v>
      </c>
    </row>
    <row r="37" spans="1:19" ht="15" customHeight="1">
      <c r="A37" s="156" t="s">
        <v>61</v>
      </c>
      <c r="B37" s="163">
        <v>32</v>
      </c>
      <c r="C37" s="163">
        <v>6</v>
      </c>
      <c r="D37" s="163">
        <v>54</v>
      </c>
      <c r="E37" s="163">
        <v>108</v>
      </c>
      <c r="F37" s="163">
        <v>132</v>
      </c>
      <c r="G37" s="163">
        <v>14</v>
      </c>
      <c r="H37" s="163">
        <v>81</v>
      </c>
      <c r="I37" s="164">
        <v>427</v>
      </c>
      <c r="J37" s="163">
        <v>80</v>
      </c>
      <c r="K37" s="163">
        <v>41</v>
      </c>
      <c r="L37" s="163">
        <v>239</v>
      </c>
      <c r="M37" s="163">
        <v>178</v>
      </c>
      <c r="N37" s="163">
        <v>67</v>
      </c>
      <c r="O37" s="163">
        <v>0</v>
      </c>
      <c r="P37" s="163">
        <v>54</v>
      </c>
      <c r="Q37" s="164">
        <v>659</v>
      </c>
      <c r="R37" s="164">
        <v>10</v>
      </c>
      <c r="S37" s="163">
        <v>1096</v>
      </c>
    </row>
    <row r="38" spans="1:19" ht="15" customHeight="1">
      <c r="A38" s="160" t="s">
        <v>62</v>
      </c>
      <c r="B38" s="165">
        <v>15</v>
      </c>
      <c r="C38" s="165">
        <v>1</v>
      </c>
      <c r="D38" s="165">
        <v>51</v>
      </c>
      <c r="E38" s="165">
        <v>53</v>
      </c>
      <c r="F38" s="165">
        <v>56</v>
      </c>
      <c r="G38" s="165">
        <v>24</v>
      </c>
      <c r="H38" s="165">
        <v>26</v>
      </c>
      <c r="I38" s="166">
        <v>226</v>
      </c>
      <c r="J38" s="165">
        <v>27</v>
      </c>
      <c r="K38" s="165">
        <v>8</v>
      </c>
      <c r="L38" s="165">
        <v>32</v>
      </c>
      <c r="M38" s="165">
        <v>74</v>
      </c>
      <c r="N38" s="165">
        <v>22</v>
      </c>
      <c r="O38" s="165">
        <v>1</v>
      </c>
      <c r="P38" s="165">
        <v>10</v>
      </c>
      <c r="Q38" s="166">
        <v>174</v>
      </c>
      <c r="R38" s="166">
        <v>2</v>
      </c>
      <c r="S38" s="165">
        <v>402</v>
      </c>
    </row>
    <row r="39" spans="1:19" ht="15" customHeight="1">
      <c r="A39" s="156" t="s">
        <v>63</v>
      </c>
      <c r="B39" s="163">
        <v>44</v>
      </c>
      <c r="C39" s="163">
        <v>0</v>
      </c>
      <c r="D39" s="163">
        <v>101</v>
      </c>
      <c r="E39" s="163">
        <v>114</v>
      </c>
      <c r="F39" s="163">
        <v>149</v>
      </c>
      <c r="G39" s="163">
        <v>6</v>
      </c>
      <c r="H39" s="163">
        <v>65</v>
      </c>
      <c r="I39" s="164">
        <v>479</v>
      </c>
      <c r="J39" s="163">
        <v>55</v>
      </c>
      <c r="K39" s="163">
        <v>1</v>
      </c>
      <c r="L39" s="163">
        <v>105</v>
      </c>
      <c r="M39" s="163">
        <v>37</v>
      </c>
      <c r="N39" s="163">
        <v>35</v>
      </c>
      <c r="O39" s="163">
        <v>0</v>
      </c>
      <c r="P39" s="163">
        <v>8</v>
      </c>
      <c r="Q39" s="164">
        <v>241</v>
      </c>
      <c r="R39" s="164">
        <v>13</v>
      </c>
      <c r="S39" s="163">
        <v>733</v>
      </c>
    </row>
    <row r="40" spans="1:19" ht="15" customHeight="1">
      <c r="A40" s="156" t="s">
        <v>64</v>
      </c>
      <c r="B40" s="163">
        <v>41</v>
      </c>
      <c r="C40" s="163">
        <v>25</v>
      </c>
      <c r="D40" s="163">
        <v>93</v>
      </c>
      <c r="E40" s="163">
        <v>102</v>
      </c>
      <c r="F40" s="163">
        <v>134</v>
      </c>
      <c r="G40" s="163">
        <v>23</v>
      </c>
      <c r="H40" s="163">
        <v>23</v>
      </c>
      <c r="I40" s="164">
        <v>441</v>
      </c>
      <c r="J40" s="163">
        <v>102</v>
      </c>
      <c r="K40" s="163">
        <v>36</v>
      </c>
      <c r="L40" s="163">
        <v>138</v>
      </c>
      <c r="M40" s="163">
        <v>135</v>
      </c>
      <c r="N40" s="163">
        <v>36</v>
      </c>
      <c r="O40" s="163">
        <v>4</v>
      </c>
      <c r="P40" s="163">
        <v>11</v>
      </c>
      <c r="Q40" s="164">
        <v>462</v>
      </c>
      <c r="R40" s="164">
        <v>88</v>
      </c>
      <c r="S40" s="163">
        <v>991</v>
      </c>
    </row>
    <row r="41" spans="1:19" ht="15" customHeight="1">
      <c r="A41" s="156" t="s">
        <v>65</v>
      </c>
      <c r="B41" s="163">
        <v>20</v>
      </c>
      <c r="C41" s="163">
        <v>0</v>
      </c>
      <c r="D41" s="163">
        <v>69</v>
      </c>
      <c r="E41" s="163">
        <v>27</v>
      </c>
      <c r="F41" s="163">
        <v>21</v>
      </c>
      <c r="G41" s="163">
        <v>11</v>
      </c>
      <c r="H41" s="163">
        <v>16</v>
      </c>
      <c r="I41" s="164">
        <v>164</v>
      </c>
      <c r="J41" s="163">
        <v>6</v>
      </c>
      <c r="K41" s="163">
        <v>0</v>
      </c>
      <c r="L41" s="163">
        <v>19</v>
      </c>
      <c r="M41" s="163">
        <v>7</v>
      </c>
      <c r="N41" s="163">
        <v>4</v>
      </c>
      <c r="O41" s="163">
        <v>0</v>
      </c>
      <c r="P41" s="163">
        <v>5</v>
      </c>
      <c r="Q41" s="164">
        <v>41</v>
      </c>
      <c r="R41" s="164">
        <v>3</v>
      </c>
      <c r="S41" s="163">
        <v>208</v>
      </c>
    </row>
    <row r="42" spans="1:19" ht="15" customHeight="1">
      <c r="A42" s="160" t="s">
        <v>66</v>
      </c>
      <c r="B42" s="165">
        <v>12</v>
      </c>
      <c r="C42" s="165">
        <v>4</v>
      </c>
      <c r="D42" s="165">
        <v>41</v>
      </c>
      <c r="E42" s="165">
        <v>50</v>
      </c>
      <c r="F42" s="165">
        <v>28</v>
      </c>
      <c r="G42" s="165">
        <v>8</v>
      </c>
      <c r="H42" s="165">
        <v>18</v>
      </c>
      <c r="I42" s="166">
        <v>161</v>
      </c>
      <c r="J42" s="165">
        <v>8</v>
      </c>
      <c r="K42" s="165">
        <v>4</v>
      </c>
      <c r="L42" s="165">
        <v>23</v>
      </c>
      <c r="M42" s="165">
        <v>13</v>
      </c>
      <c r="N42" s="165">
        <v>3</v>
      </c>
      <c r="O42" s="165">
        <v>0</v>
      </c>
      <c r="P42" s="165">
        <v>14</v>
      </c>
      <c r="Q42" s="166">
        <v>65</v>
      </c>
      <c r="R42" s="166">
        <v>1</v>
      </c>
      <c r="S42" s="165">
        <v>227</v>
      </c>
    </row>
    <row r="43" spans="1:19" ht="15" customHeight="1">
      <c r="A43" s="156" t="s">
        <v>67</v>
      </c>
      <c r="B43" s="163">
        <v>19</v>
      </c>
      <c r="C43" s="163">
        <v>0</v>
      </c>
      <c r="D43" s="163">
        <v>44</v>
      </c>
      <c r="E43" s="163">
        <v>10</v>
      </c>
      <c r="F43" s="163">
        <v>12</v>
      </c>
      <c r="G43" s="163">
        <v>10</v>
      </c>
      <c r="H43" s="163">
        <v>8</v>
      </c>
      <c r="I43" s="164">
        <v>103</v>
      </c>
      <c r="J43" s="163">
        <v>23</v>
      </c>
      <c r="K43" s="163">
        <v>17</v>
      </c>
      <c r="L43" s="163">
        <v>82</v>
      </c>
      <c r="M43" s="163">
        <v>123</v>
      </c>
      <c r="N43" s="163">
        <v>5</v>
      </c>
      <c r="O43" s="163">
        <v>31</v>
      </c>
      <c r="P43" s="163">
        <v>16</v>
      </c>
      <c r="Q43" s="164">
        <v>297</v>
      </c>
      <c r="R43" s="164">
        <v>6</v>
      </c>
      <c r="S43" s="163">
        <v>406</v>
      </c>
    </row>
    <row r="44" spans="1:19" ht="15" customHeight="1">
      <c r="A44" s="156" t="s">
        <v>68</v>
      </c>
      <c r="B44" s="163">
        <v>8</v>
      </c>
      <c r="C44" s="163">
        <v>0</v>
      </c>
      <c r="D44" s="163">
        <v>12</v>
      </c>
      <c r="E44" s="163">
        <v>18</v>
      </c>
      <c r="F44" s="163">
        <v>9</v>
      </c>
      <c r="G44" s="163">
        <v>6</v>
      </c>
      <c r="H44" s="163">
        <v>12</v>
      </c>
      <c r="I44" s="164">
        <v>65</v>
      </c>
      <c r="J44" s="163">
        <v>7</v>
      </c>
      <c r="K44" s="163">
        <v>1</v>
      </c>
      <c r="L44" s="163">
        <v>16</v>
      </c>
      <c r="M44" s="163">
        <v>24</v>
      </c>
      <c r="N44" s="163">
        <v>8</v>
      </c>
      <c r="O44" s="163">
        <v>0</v>
      </c>
      <c r="P44" s="163">
        <v>6</v>
      </c>
      <c r="Q44" s="164">
        <v>62</v>
      </c>
      <c r="R44" s="164">
        <v>0</v>
      </c>
      <c r="S44" s="163">
        <v>127</v>
      </c>
    </row>
    <row r="45" spans="1:19" ht="15" customHeight="1">
      <c r="A45" s="156" t="s">
        <v>69</v>
      </c>
      <c r="B45" s="163">
        <v>3</v>
      </c>
      <c r="C45" s="163">
        <v>7</v>
      </c>
      <c r="D45" s="163">
        <v>13</v>
      </c>
      <c r="E45" s="163">
        <v>3</v>
      </c>
      <c r="F45" s="163">
        <v>17</v>
      </c>
      <c r="G45" s="163">
        <v>1</v>
      </c>
      <c r="H45" s="163">
        <v>9</v>
      </c>
      <c r="I45" s="164">
        <v>53</v>
      </c>
      <c r="J45" s="163">
        <v>62</v>
      </c>
      <c r="K45" s="163">
        <v>50</v>
      </c>
      <c r="L45" s="163">
        <v>201</v>
      </c>
      <c r="M45" s="163">
        <v>140</v>
      </c>
      <c r="N45" s="163">
        <v>53</v>
      </c>
      <c r="O45" s="163">
        <v>5</v>
      </c>
      <c r="P45" s="163">
        <v>32</v>
      </c>
      <c r="Q45" s="164">
        <v>543</v>
      </c>
      <c r="R45" s="164">
        <v>9</v>
      </c>
      <c r="S45" s="163">
        <v>605</v>
      </c>
    </row>
    <row r="46" spans="1:19" ht="15" customHeight="1">
      <c r="A46" s="160" t="s">
        <v>70</v>
      </c>
      <c r="B46" s="165">
        <v>72</v>
      </c>
      <c r="C46" s="165">
        <v>0</v>
      </c>
      <c r="D46" s="165">
        <v>52</v>
      </c>
      <c r="E46" s="165">
        <v>47</v>
      </c>
      <c r="F46" s="165">
        <v>35</v>
      </c>
      <c r="G46" s="165">
        <v>8</v>
      </c>
      <c r="H46" s="165">
        <v>17</v>
      </c>
      <c r="I46" s="166">
        <v>231</v>
      </c>
      <c r="J46" s="165">
        <v>39</v>
      </c>
      <c r="K46" s="165">
        <v>0</v>
      </c>
      <c r="L46" s="165">
        <v>106</v>
      </c>
      <c r="M46" s="165">
        <v>25</v>
      </c>
      <c r="N46" s="165">
        <v>16</v>
      </c>
      <c r="O46" s="165">
        <v>6</v>
      </c>
      <c r="P46" s="165">
        <v>16</v>
      </c>
      <c r="Q46" s="166">
        <v>208</v>
      </c>
      <c r="R46" s="166">
        <v>1</v>
      </c>
      <c r="S46" s="165">
        <v>440</v>
      </c>
    </row>
    <row r="47" spans="1:19" ht="15" customHeight="1">
      <c r="A47" s="156" t="s">
        <v>71</v>
      </c>
      <c r="B47" s="163">
        <v>20</v>
      </c>
      <c r="C47" s="163">
        <v>3</v>
      </c>
      <c r="D47" s="163">
        <v>73</v>
      </c>
      <c r="E47" s="163">
        <v>54</v>
      </c>
      <c r="F47" s="163">
        <v>55</v>
      </c>
      <c r="G47" s="163">
        <v>29</v>
      </c>
      <c r="H47" s="163">
        <v>59</v>
      </c>
      <c r="I47" s="164">
        <v>293</v>
      </c>
      <c r="J47" s="163">
        <v>78</v>
      </c>
      <c r="K47" s="163">
        <v>95</v>
      </c>
      <c r="L47" s="163">
        <v>279</v>
      </c>
      <c r="M47" s="163">
        <v>209</v>
      </c>
      <c r="N47" s="163">
        <v>58</v>
      </c>
      <c r="O47" s="163">
        <v>6</v>
      </c>
      <c r="P47" s="163">
        <v>98</v>
      </c>
      <c r="Q47" s="164">
        <v>823</v>
      </c>
      <c r="R47" s="164">
        <v>1</v>
      </c>
      <c r="S47" s="163">
        <v>1117</v>
      </c>
    </row>
    <row r="48" spans="1:19" ht="15" customHeight="1">
      <c r="A48" s="156" t="s">
        <v>72</v>
      </c>
      <c r="B48" s="163">
        <v>86</v>
      </c>
      <c r="C48" s="163">
        <v>37</v>
      </c>
      <c r="D48" s="163">
        <v>174</v>
      </c>
      <c r="E48" s="163">
        <v>158</v>
      </c>
      <c r="F48" s="163">
        <v>239</v>
      </c>
      <c r="G48" s="163">
        <v>100</v>
      </c>
      <c r="H48" s="163">
        <v>215</v>
      </c>
      <c r="I48" s="164">
        <v>1009</v>
      </c>
      <c r="J48" s="163">
        <v>79</v>
      </c>
      <c r="K48" s="163">
        <v>34</v>
      </c>
      <c r="L48" s="163">
        <v>167</v>
      </c>
      <c r="M48" s="163">
        <v>136</v>
      </c>
      <c r="N48" s="163">
        <v>60</v>
      </c>
      <c r="O48" s="163">
        <v>6</v>
      </c>
      <c r="P48" s="163">
        <v>85</v>
      </c>
      <c r="Q48" s="164">
        <v>567</v>
      </c>
      <c r="R48" s="164">
        <v>1</v>
      </c>
      <c r="S48" s="163">
        <v>1577</v>
      </c>
    </row>
    <row r="49" spans="1:19" ht="15" customHeight="1">
      <c r="A49" s="156" t="s">
        <v>73</v>
      </c>
      <c r="B49" s="163">
        <v>10</v>
      </c>
      <c r="C49" s="163">
        <v>0</v>
      </c>
      <c r="D49" s="163">
        <v>36</v>
      </c>
      <c r="E49" s="163">
        <v>7</v>
      </c>
      <c r="F49" s="163">
        <v>23</v>
      </c>
      <c r="G49" s="163">
        <v>0</v>
      </c>
      <c r="H49" s="163">
        <v>14</v>
      </c>
      <c r="I49" s="164">
        <v>90</v>
      </c>
      <c r="J49" s="163">
        <v>0</v>
      </c>
      <c r="K49" s="163">
        <v>0</v>
      </c>
      <c r="L49" s="163">
        <v>7</v>
      </c>
      <c r="M49" s="163">
        <v>4</v>
      </c>
      <c r="N49" s="163">
        <v>2</v>
      </c>
      <c r="O49" s="163">
        <v>1</v>
      </c>
      <c r="P49" s="163">
        <v>2</v>
      </c>
      <c r="Q49" s="164">
        <v>16</v>
      </c>
      <c r="R49" s="164">
        <v>0</v>
      </c>
      <c r="S49" s="163">
        <v>106</v>
      </c>
    </row>
    <row r="50" spans="1:19" ht="15" customHeight="1">
      <c r="A50" s="160" t="s">
        <v>74</v>
      </c>
      <c r="B50" s="165">
        <v>23</v>
      </c>
      <c r="C50" s="165">
        <v>11</v>
      </c>
      <c r="D50" s="165">
        <v>70</v>
      </c>
      <c r="E50" s="165">
        <v>74</v>
      </c>
      <c r="F50" s="165">
        <v>155</v>
      </c>
      <c r="G50" s="165">
        <v>44</v>
      </c>
      <c r="H50" s="165">
        <v>100</v>
      </c>
      <c r="I50" s="166">
        <v>477</v>
      </c>
      <c r="J50" s="165">
        <v>133</v>
      </c>
      <c r="K50" s="165">
        <v>33</v>
      </c>
      <c r="L50" s="165">
        <v>193</v>
      </c>
      <c r="M50" s="165">
        <v>189</v>
      </c>
      <c r="N50" s="165">
        <v>124</v>
      </c>
      <c r="O50" s="165">
        <v>9</v>
      </c>
      <c r="P50" s="165">
        <v>81</v>
      </c>
      <c r="Q50" s="166">
        <v>762</v>
      </c>
      <c r="R50" s="166">
        <v>3</v>
      </c>
      <c r="S50" s="165">
        <v>1242</v>
      </c>
    </row>
    <row r="51" spans="1:19" ht="15" customHeight="1">
      <c r="A51" s="156" t="s">
        <v>75</v>
      </c>
      <c r="B51" s="163">
        <v>48</v>
      </c>
      <c r="C51" s="163">
        <v>0</v>
      </c>
      <c r="D51" s="163">
        <v>82</v>
      </c>
      <c r="E51" s="163">
        <v>68</v>
      </c>
      <c r="F51" s="163">
        <v>136</v>
      </c>
      <c r="G51" s="163">
        <v>3</v>
      </c>
      <c r="H51" s="163">
        <v>55</v>
      </c>
      <c r="I51" s="164">
        <v>392</v>
      </c>
      <c r="J51" s="163">
        <v>65</v>
      </c>
      <c r="K51" s="163">
        <v>10</v>
      </c>
      <c r="L51" s="163">
        <v>114</v>
      </c>
      <c r="M51" s="163">
        <v>81</v>
      </c>
      <c r="N51" s="163">
        <v>13</v>
      </c>
      <c r="O51" s="163">
        <v>0</v>
      </c>
      <c r="P51" s="163">
        <v>30</v>
      </c>
      <c r="Q51" s="164">
        <v>313</v>
      </c>
      <c r="R51" s="164">
        <v>6</v>
      </c>
      <c r="S51" s="163">
        <v>711</v>
      </c>
    </row>
    <row r="52" spans="1:19" ht="15" customHeight="1">
      <c r="A52" s="156" t="s">
        <v>76</v>
      </c>
      <c r="B52" s="163">
        <v>29</v>
      </c>
      <c r="C52" s="163">
        <v>0</v>
      </c>
      <c r="D52" s="163">
        <v>126</v>
      </c>
      <c r="E52" s="163">
        <v>61</v>
      </c>
      <c r="F52" s="163">
        <v>66</v>
      </c>
      <c r="G52" s="163">
        <v>14</v>
      </c>
      <c r="H52" s="163">
        <v>15</v>
      </c>
      <c r="I52" s="164">
        <v>311</v>
      </c>
      <c r="J52" s="163">
        <v>20</v>
      </c>
      <c r="K52" s="163">
        <v>10</v>
      </c>
      <c r="L52" s="163">
        <v>119</v>
      </c>
      <c r="M52" s="163">
        <v>76</v>
      </c>
      <c r="N52" s="163">
        <v>42</v>
      </c>
      <c r="O52" s="163">
        <v>1</v>
      </c>
      <c r="P52" s="163">
        <v>8</v>
      </c>
      <c r="Q52" s="164">
        <v>276</v>
      </c>
      <c r="R52" s="164">
        <v>0</v>
      </c>
      <c r="S52" s="163">
        <v>587</v>
      </c>
    </row>
    <row r="53" spans="1:19" ht="15" customHeight="1">
      <c r="A53" s="156" t="s">
        <v>77</v>
      </c>
      <c r="B53" s="163">
        <v>48</v>
      </c>
      <c r="C53" s="163">
        <v>0</v>
      </c>
      <c r="D53" s="163">
        <v>79</v>
      </c>
      <c r="E53" s="163">
        <v>133</v>
      </c>
      <c r="F53" s="163">
        <v>103</v>
      </c>
      <c r="G53" s="163">
        <v>39</v>
      </c>
      <c r="H53" s="163">
        <v>122</v>
      </c>
      <c r="I53" s="164">
        <v>524</v>
      </c>
      <c r="J53" s="163">
        <v>80</v>
      </c>
      <c r="K53" s="163">
        <v>35</v>
      </c>
      <c r="L53" s="163">
        <v>261</v>
      </c>
      <c r="M53" s="163">
        <v>132</v>
      </c>
      <c r="N53" s="163">
        <v>60</v>
      </c>
      <c r="O53" s="163">
        <v>0</v>
      </c>
      <c r="P53" s="163">
        <v>115</v>
      </c>
      <c r="Q53" s="164">
        <v>683</v>
      </c>
      <c r="R53" s="164">
        <v>4</v>
      </c>
      <c r="S53" s="163">
        <v>1211</v>
      </c>
    </row>
    <row r="54" spans="1:19" ht="15" customHeight="1">
      <c r="A54" s="160" t="s">
        <v>78</v>
      </c>
      <c r="B54" s="165">
        <v>0</v>
      </c>
      <c r="C54" s="165">
        <v>1</v>
      </c>
      <c r="D54" s="165">
        <v>2</v>
      </c>
      <c r="E54" s="165">
        <v>2</v>
      </c>
      <c r="F54" s="165">
        <v>4</v>
      </c>
      <c r="G54" s="165">
        <v>0</v>
      </c>
      <c r="H54" s="165">
        <v>1</v>
      </c>
      <c r="I54" s="166">
        <v>10</v>
      </c>
      <c r="J54" s="165">
        <v>6</v>
      </c>
      <c r="K54" s="165">
        <v>5</v>
      </c>
      <c r="L54" s="165">
        <v>26</v>
      </c>
      <c r="M54" s="165">
        <v>14</v>
      </c>
      <c r="N54" s="165">
        <v>7</v>
      </c>
      <c r="O54" s="165">
        <v>0</v>
      </c>
      <c r="P54" s="165">
        <v>2</v>
      </c>
      <c r="Q54" s="166">
        <v>60</v>
      </c>
      <c r="R54" s="166">
        <v>1</v>
      </c>
      <c r="S54" s="165">
        <v>71</v>
      </c>
    </row>
    <row r="55" spans="1:19" ht="15" customHeight="1">
      <c r="A55" s="156" t="s">
        <v>79</v>
      </c>
      <c r="B55" s="163">
        <v>60</v>
      </c>
      <c r="C55" s="163">
        <v>0</v>
      </c>
      <c r="D55" s="163">
        <v>159</v>
      </c>
      <c r="E55" s="163">
        <v>94</v>
      </c>
      <c r="F55" s="163">
        <v>166</v>
      </c>
      <c r="G55" s="163">
        <v>9</v>
      </c>
      <c r="H55" s="163">
        <v>68</v>
      </c>
      <c r="I55" s="164">
        <v>556</v>
      </c>
      <c r="J55" s="163">
        <v>55</v>
      </c>
      <c r="K55" s="163">
        <v>3</v>
      </c>
      <c r="L55" s="163">
        <v>202</v>
      </c>
      <c r="M55" s="163">
        <v>112</v>
      </c>
      <c r="N55" s="163">
        <v>68</v>
      </c>
      <c r="O55" s="163">
        <v>2</v>
      </c>
      <c r="P55" s="163">
        <v>49</v>
      </c>
      <c r="Q55" s="164">
        <v>491</v>
      </c>
      <c r="R55" s="164">
        <v>0</v>
      </c>
      <c r="S55" s="163">
        <v>1047</v>
      </c>
    </row>
    <row r="56" spans="1:19" ht="15" customHeight="1">
      <c r="A56" s="156" t="s">
        <v>80</v>
      </c>
      <c r="B56" s="163">
        <v>20</v>
      </c>
      <c r="C56" s="163">
        <v>3</v>
      </c>
      <c r="D56" s="163">
        <v>22</v>
      </c>
      <c r="E56" s="163">
        <v>23</v>
      </c>
      <c r="F56" s="163">
        <v>29</v>
      </c>
      <c r="G56" s="163">
        <v>6</v>
      </c>
      <c r="H56" s="163">
        <v>11</v>
      </c>
      <c r="I56" s="164">
        <v>114</v>
      </c>
      <c r="J56" s="163">
        <v>5</v>
      </c>
      <c r="K56" s="163">
        <v>0</v>
      </c>
      <c r="L56" s="163">
        <v>5</v>
      </c>
      <c r="M56" s="163">
        <v>10</v>
      </c>
      <c r="N56" s="163">
        <v>2</v>
      </c>
      <c r="O56" s="163">
        <v>0</v>
      </c>
      <c r="P56" s="163">
        <v>4</v>
      </c>
      <c r="Q56" s="164">
        <v>26</v>
      </c>
      <c r="R56" s="164">
        <v>0</v>
      </c>
      <c r="S56" s="163">
        <v>140</v>
      </c>
    </row>
    <row r="57" spans="1:19" ht="15" customHeight="1">
      <c r="A57" s="156" t="s">
        <v>81</v>
      </c>
      <c r="B57" s="163">
        <v>62</v>
      </c>
      <c r="C57" s="163">
        <v>2</v>
      </c>
      <c r="D57" s="163">
        <v>94</v>
      </c>
      <c r="E57" s="163">
        <v>117</v>
      </c>
      <c r="F57" s="163">
        <v>86</v>
      </c>
      <c r="G57" s="163">
        <v>67</v>
      </c>
      <c r="H57" s="163">
        <v>76</v>
      </c>
      <c r="I57" s="164">
        <v>504</v>
      </c>
      <c r="J57" s="163">
        <v>130</v>
      </c>
      <c r="K57" s="163">
        <v>14</v>
      </c>
      <c r="L57" s="163">
        <v>335</v>
      </c>
      <c r="M57" s="163">
        <v>172</v>
      </c>
      <c r="N57" s="163">
        <v>70</v>
      </c>
      <c r="O57" s="163">
        <v>15</v>
      </c>
      <c r="P57" s="163">
        <v>82</v>
      </c>
      <c r="Q57" s="164">
        <v>818</v>
      </c>
      <c r="R57" s="164">
        <v>1</v>
      </c>
      <c r="S57" s="163">
        <v>1323</v>
      </c>
    </row>
    <row r="58" spans="1:19" ht="15" customHeight="1">
      <c r="A58" s="160" t="s">
        <v>82</v>
      </c>
      <c r="B58" s="165">
        <v>162</v>
      </c>
      <c r="C58" s="165">
        <v>10</v>
      </c>
      <c r="D58" s="165">
        <v>541</v>
      </c>
      <c r="E58" s="165">
        <v>331</v>
      </c>
      <c r="F58" s="165">
        <v>479</v>
      </c>
      <c r="G58" s="165">
        <v>45</v>
      </c>
      <c r="H58" s="165">
        <v>121</v>
      </c>
      <c r="I58" s="166">
        <v>1689</v>
      </c>
      <c r="J58" s="165">
        <v>424</v>
      </c>
      <c r="K58" s="165">
        <v>229</v>
      </c>
      <c r="L58" s="165">
        <v>767</v>
      </c>
      <c r="M58" s="165">
        <v>599</v>
      </c>
      <c r="N58" s="165">
        <v>411</v>
      </c>
      <c r="O58" s="165">
        <v>9</v>
      </c>
      <c r="P58" s="165">
        <v>157</v>
      </c>
      <c r="Q58" s="166">
        <v>2596</v>
      </c>
      <c r="R58" s="166">
        <v>9</v>
      </c>
      <c r="S58" s="165">
        <v>4294</v>
      </c>
    </row>
    <row r="59" spans="1:19" ht="15" customHeight="1">
      <c r="A59" s="156" t="s">
        <v>83</v>
      </c>
      <c r="B59" s="163">
        <v>21</v>
      </c>
      <c r="C59" s="163">
        <v>0</v>
      </c>
      <c r="D59" s="163">
        <v>47</v>
      </c>
      <c r="E59" s="163">
        <v>11</v>
      </c>
      <c r="F59" s="163">
        <v>18</v>
      </c>
      <c r="G59" s="163">
        <v>6</v>
      </c>
      <c r="H59" s="163">
        <v>10</v>
      </c>
      <c r="I59" s="164">
        <v>113</v>
      </c>
      <c r="J59" s="163">
        <v>29</v>
      </c>
      <c r="K59" s="163">
        <v>0</v>
      </c>
      <c r="L59" s="163">
        <v>75</v>
      </c>
      <c r="M59" s="163">
        <v>26</v>
      </c>
      <c r="N59" s="163">
        <v>23</v>
      </c>
      <c r="O59" s="163">
        <v>4</v>
      </c>
      <c r="P59" s="163">
        <v>10</v>
      </c>
      <c r="Q59" s="164">
        <v>167</v>
      </c>
      <c r="R59" s="164">
        <v>0</v>
      </c>
      <c r="S59" s="163">
        <v>280</v>
      </c>
    </row>
    <row r="60" spans="1:19" ht="15" customHeight="1">
      <c r="A60" s="156" t="s">
        <v>84</v>
      </c>
      <c r="B60" s="163">
        <v>6</v>
      </c>
      <c r="C60" s="163">
        <v>0</v>
      </c>
      <c r="D60" s="163">
        <v>11</v>
      </c>
      <c r="E60" s="163">
        <v>17</v>
      </c>
      <c r="F60" s="163">
        <v>13</v>
      </c>
      <c r="G60" s="163">
        <v>2</v>
      </c>
      <c r="H60" s="163">
        <v>11</v>
      </c>
      <c r="I60" s="164">
        <v>60</v>
      </c>
      <c r="J60" s="163">
        <v>1</v>
      </c>
      <c r="K60" s="163">
        <v>0</v>
      </c>
      <c r="L60" s="163">
        <v>6</v>
      </c>
      <c r="M60" s="163">
        <v>0</v>
      </c>
      <c r="N60" s="163">
        <v>1</v>
      </c>
      <c r="O60" s="163">
        <v>0</v>
      </c>
      <c r="P60" s="163">
        <v>0</v>
      </c>
      <c r="Q60" s="164">
        <v>8</v>
      </c>
      <c r="R60" s="164">
        <v>1</v>
      </c>
      <c r="S60" s="163">
        <v>69</v>
      </c>
    </row>
    <row r="61" spans="1:19" ht="15" customHeight="1">
      <c r="A61" s="156" t="s">
        <v>85</v>
      </c>
      <c r="B61" s="163">
        <v>62</v>
      </c>
      <c r="C61" s="163">
        <v>8</v>
      </c>
      <c r="D61" s="163">
        <v>104</v>
      </c>
      <c r="E61" s="163">
        <v>98</v>
      </c>
      <c r="F61" s="163">
        <v>122</v>
      </c>
      <c r="G61" s="163">
        <v>31</v>
      </c>
      <c r="H61" s="163">
        <v>48</v>
      </c>
      <c r="I61" s="164">
        <v>473</v>
      </c>
      <c r="J61" s="163">
        <v>74</v>
      </c>
      <c r="K61" s="163">
        <v>13</v>
      </c>
      <c r="L61" s="163">
        <v>140</v>
      </c>
      <c r="M61" s="163">
        <v>114</v>
      </c>
      <c r="N61" s="163">
        <v>58</v>
      </c>
      <c r="O61" s="163">
        <v>11</v>
      </c>
      <c r="P61" s="163">
        <v>23</v>
      </c>
      <c r="Q61" s="164">
        <v>433</v>
      </c>
      <c r="R61" s="164">
        <v>8</v>
      </c>
      <c r="S61" s="163">
        <v>914</v>
      </c>
    </row>
    <row r="62" spans="1:19" ht="15" customHeight="1">
      <c r="A62" s="160" t="s">
        <v>86</v>
      </c>
      <c r="B62" s="165">
        <v>34</v>
      </c>
      <c r="C62" s="165">
        <v>34</v>
      </c>
      <c r="D62" s="165">
        <v>49</v>
      </c>
      <c r="E62" s="165">
        <v>41</v>
      </c>
      <c r="F62" s="165">
        <v>106</v>
      </c>
      <c r="G62" s="165">
        <v>26</v>
      </c>
      <c r="H62" s="165">
        <v>29</v>
      </c>
      <c r="I62" s="166">
        <v>319</v>
      </c>
      <c r="J62" s="165">
        <v>64</v>
      </c>
      <c r="K62" s="165">
        <v>47</v>
      </c>
      <c r="L62" s="165">
        <v>190</v>
      </c>
      <c r="M62" s="165">
        <v>115</v>
      </c>
      <c r="N62" s="165">
        <v>33</v>
      </c>
      <c r="O62" s="165">
        <v>2</v>
      </c>
      <c r="P62" s="165">
        <v>25</v>
      </c>
      <c r="Q62" s="166">
        <v>476</v>
      </c>
      <c r="R62" s="166">
        <v>14</v>
      </c>
      <c r="S62" s="165">
        <v>809</v>
      </c>
    </row>
    <row r="63" spans="1:19" ht="15" customHeight="1">
      <c r="A63" s="156" t="s">
        <v>87</v>
      </c>
      <c r="B63" s="163">
        <v>13</v>
      </c>
      <c r="C63" s="163">
        <v>0</v>
      </c>
      <c r="D63" s="163">
        <v>33</v>
      </c>
      <c r="E63" s="163">
        <v>39</v>
      </c>
      <c r="F63" s="163">
        <v>53</v>
      </c>
      <c r="G63" s="163">
        <v>6</v>
      </c>
      <c r="H63" s="163">
        <v>22</v>
      </c>
      <c r="I63" s="164">
        <v>166</v>
      </c>
      <c r="J63" s="163">
        <v>14</v>
      </c>
      <c r="K63" s="163">
        <v>1</v>
      </c>
      <c r="L63" s="163">
        <v>42</v>
      </c>
      <c r="M63" s="163">
        <v>22</v>
      </c>
      <c r="N63" s="163">
        <v>4</v>
      </c>
      <c r="O63" s="163">
        <v>7</v>
      </c>
      <c r="P63" s="163">
        <v>4</v>
      </c>
      <c r="Q63" s="164">
        <v>94</v>
      </c>
      <c r="R63" s="164">
        <v>0</v>
      </c>
      <c r="S63" s="163">
        <v>260</v>
      </c>
    </row>
    <row r="64" spans="1:19" ht="15" customHeight="1">
      <c r="A64" s="156" t="s">
        <v>88</v>
      </c>
      <c r="B64" s="163">
        <v>33</v>
      </c>
      <c r="C64" s="163">
        <v>10</v>
      </c>
      <c r="D64" s="163">
        <v>89</v>
      </c>
      <c r="E64" s="163">
        <v>77</v>
      </c>
      <c r="F64" s="163">
        <v>70</v>
      </c>
      <c r="G64" s="163">
        <v>18</v>
      </c>
      <c r="H64" s="163">
        <v>55</v>
      </c>
      <c r="I64" s="164">
        <v>352</v>
      </c>
      <c r="J64" s="163">
        <v>13</v>
      </c>
      <c r="K64" s="163">
        <v>13</v>
      </c>
      <c r="L64" s="163">
        <v>101</v>
      </c>
      <c r="M64" s="163">
        <v>60</v>
      </c>
      <c r="N64" s="163">
        <v>22</v>
      </c>
      <c r="O64" s="163">
        <v>1</v>
      </c>
      <c r="P64" s="163">
        <v>22</v>
      </c>
      <c r="Q64" s="164">
        <v>232</v>
      </c>
      <c r="R64" s="164">
        <v>2</v>
      </c>
      <c r="S64" s="163">
        <v>586</v>
      </c>
    </row>
    <row r="65" spans="1:19" ht="15" customHeight="1" thickBot="1">
      <c r="A65" s="156" t="s">
        <v>89</v>
      </c>
      <c r="B65" s="163">
        <v>45</v>
      </c>
      <c r="C65" s="163">
        <v>0</v>
      </c>
      <c r="D65" s="163">
        <v>32</v>
      </c>
      <c r="E65" s="163">
        <v>10</v>
      </c>
      <c r="F65" s="163">
        <v>18</v>
      </c>
      <c r="G65" s="163">
        <v>2</v>
      </c>
      <c r="H65" s="163">
        <v>3</v>
      </c>
      <c r="I65" s="164">
        <v>110</v>
      </c>
      <c r="J65" s="163">
        <v>7</v>
      </c>
      <c r="K65" s="163">
        <v>0</v>
      </c>
      <c r="L65" s="163">
        <v>12</v>
      </c>
      <c r="M65" s="163">
        <v>4</v>
      </c>
      <c r="N65" s="163">
        <v>3</v>
      </c>
      <c r="O65" s="163">
        <v>0</v>
      </c>
      <c r="P65" s="163">
        <v>3</v>
      </c>
      <c r="Q65" s="164">
        <v>29</v>
      </c>
      <c r="R65" s="164">
        <v>5</v>
      </c>
      <c r="S65" s="163">
        <v>144</v>
      </c>
    </row>
    <row r="66" spans="1:19" ht="21" customHeight="1" thickTop="1">
      <c r="A66" s="167" t="s">
        <v>90</v>
      </c>
      <c r="B66" s="168">
        <v>1856</v>
      </c>
      <c r="C66" s="168">
        <v>284</v>
      </c>
      <c r="D66" s="168">
        <v>4001</v>
      </c>
      <c r="E66" s="168">
        <v>3309</v>
      </c>
      <c r="F66" s="168">
        <v>4104</v>
      </c>
      <c r="G66" s="168">
        <v>956</v>
      </c>
      <c r="H66" s="168">
        <v>2205</v>
      </c>
      <c r="I66" s="169">
        <v>16715</v>
      </c>
      <c r="J66" s="168">
        <v>3378</v>
      </c>
      <c r="K66" s="168">
        <v>1367</v>
      </c>
      <c r="L66" s="168">
        <v>8369</v>
      </c>
      <c r="M66" s="168">
        <v>6062</v>
      </c>
      <c r="N66" s="168">
        <v>2607</v>
      </c>
      <c r="O66" s="168">
        <v>301</v>
      </c>
      <c r="P66" s="168">
        <v>1915</v>
      </c>
      <c r="Q66" s="169">
        <v>23999</v>
      </c>
      <c r="R66" s="169">
        <v>311</v>
      </c>
      <c r="S66" s="168">
        <v>41025</v>
      </c>
    </row>
    <row r="67" spans="1:19" ht="15" customHeight="1">
      <c r="A67" s="160" t="s">
        <v>91</v>
      </c>
      <c r="B67" s="165">
        <v>19</v>
      </c>
      <c r="C67" s="165">
        <v>0</v>
      </c>
      <c r="D67" s="165">
        <v>32</v>
      </c>
      <c r="E67" s="165">
        <v>40</v>
      </c>
      <c r="F67" s="165">
        <v>6</v>
      </c>
      <c r="G67" s="165">
        <v>36</v>
      </c>
      <c r="H67" s="165">
        <v>9</v>
      </c>
      <c r="I67" s="166">
        <v>142</v>
      </c>
      <c r="J67" s="165">
        <v>30</v>
      </c>
      <c r="K67" s="165">
        <v>0</v>
      </c>
      <c r="L67" s="165">
        <v>57</v>
      </c>
      <c r="M67" s="165">
        <v>39</v>
      </c>
      <c r="N67" s="165">
        <v>29</v>
      </c>
      <c r="O67" s="165">
        <v>1</v>
      </c>
      <c r="P67" s="165">
        <v>9</v>
      </c>
      <c r="Q67" s="166">
        <v>165</v>
      </c>
      <c r="R67" s="166">
        <v>0</v>
      </c>
      <c r="S67" s="165">
        <v>307</v>
      </c>
    </row>
    <row r="68" spans="1:19" ht="21" customHeight="1">
      <c r="A68" s="170" t="s">
        <v>92</v>
      </c>
      <c r="B68" s="165">
        <v>1875</v>
      </c>
      <c r="C68" s="165">
        <v>284</v>
      </c>
      <c r="D68" s="165">
        <v>4033</v>
      </c>
      <c r="E68" s="165">
        <v>3349</v>
      </c>
      <c r="F68" s="165">
        <v>4110</v>
      </c>
      <c r="G68" s="165">
        <v>992</v>
      </c>
      <c r="H68" s="165">
        <v>2214</v>
      </c>
      <c r="I68" s="166">
        <v>16857</v>
      </c>
      <c r="J68" s="165">
        <v>3408</v>
      </c>
      <c r="K68" s="165">
        <v>1367</v>
      </c>
      <c r="L68" s="165">
        <v>8426</v>
      </c>
      <c r="M68" s="165">
        <v>6101</v>
      </c>
      <c r="N68" s="165">
        <v>2636</v>
      </c>
      <c r="O68" s="165">
        <v>302</v>
      </c>
      <c r="P68" s="165">
        <v>1924</v>
      </c>
      <c r="Q68" s="166">
        <v>24164</v>
      </c>
      <c r="R68" s="166">
        <v>311</v>
      </c>
      <c r="S68" s="165">
        <v>41332</v>
      </c>
    </row>
    <row r="69" spans="1:19" ht="24.75" customHeight="1">
      <c r="A69" s="171" t="s">
        <v>134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3"/>
    </row>
    <row r="70" spans="1:19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</row>
    <row r="71" spans="1:19">
      <c r="A71" s="174"/>
      <c r="B71" s="174"/>
      <c r="C71" s="174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</row>
    <row r="76" spans="1:19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</row>
    <row r="77" spans="1:19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</row>
    <row r="78" spans="1:19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</row>
    <row r="79" spans="1:19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19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</row>
    <row r="81" spans="1:19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</row>
    <row r="82" spans="1:19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</row>
    <row r="83" spans="1:19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1:19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</row>
    <row r="85" spans="1:19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1:19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</row>
    <row r="87" spans="1:19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</row>
    <row r="88" spans="1:19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</row>
    <row r="89" spans="1:19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</row>
    <row r="90" spans="1:19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</row>
    <row r="91" spans="1:19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</row>
    <row r="92" spans="1:19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</row>
    <row r="93" spans="1:19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</row>
    <row r="94" spans="1:19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64C2-487C-4AA7-90B2-D8675251DEC1}">
  <dimension ref="A7:Q69"/>
  <sheetViews>
    <sheetView showGridLines="0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2" customWidth="1"/>
    <col min="17" max="17" width="11.75" customWidth="1"/>
  </cols>
  <sheetData>
    <row r="7" spans="1:17" ht="26.25">
      <c r="A7" s="26" t="s">
        <v>111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8"/>
    </row>
    <row r="10" spans="1:17">
      <c r="A10" s="79" t="s">
        <v>109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62" t="s">
        <v>36</v>
      </c>
    </row>
    <row r="11" spans="1:17">
      <c r="A11" s="32"/>
      <c r="B11" s="33" t="s">
        <v>3</v>
      </c>
      <c r="C11" s="34"/>
      <c r="D11" s="34"/>
      <c r="E11" s="34"/>
      <c r="F11" s="34"/>
      <c r="G11" s="34"/>
      <c r="H11" s="35"/>
      <c r="I11" s="180" t="s">
        <v>4</v>
      </c>
      <c r="J11" s="181"/>
      <c r="K11" s="181"/>
      <c r="L11" s="181"/>
      <c r="M11" s="181"/>
      <c r="N11" s="181"/>
      <c r="O11" s="182"/>
      <c r="P11" s="78"/>
      <c r="Q11" s="57" t="s">
        <v>6</v>
      </c>
    </row>
    <row r="12" spans="1:1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80" t="s">
        <v>110</v>
      </c>
      <c r="Q12" s="13" t="s">
        <v>13</v>
      </c>
    </row>
    <row r="13" spans="1:1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74"/>
      <c r="Q13" s="57" t="s">
        <v>6</v>
      </c>
    </row>
    <row r="14" spans="1:1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75"/>
      <c r="Q14" s="41"/>
    </row>
    <row r="15" spans="1:17">
      <c r="A15" s="38" t="s">
        <v>39</v>
      </c>
      <c r="B15" s="22">
        <v>68</v>
      </c>
      <c r="C15" s="22">
        <v>148</v>
      </c>
      <c r="D15" s="22">
        <v>159</v>
      </c>
      <c r="E15" s="22">
        <v>244</v>
      </c>
      <c r="F15" s="22">
        <v>68</v>
      </c>
      <c r="G15" s="22">
        <v>97</v>
      </c>
      <c r="H15" s="23">
        <v>784</v>
      </c>
      <c r="I15" s="22">
        <v>54</v>
      </c>
      <c r="J15" s="22">
        <v>0</v>
      </c>
      <c r="K15" s="22">
        <v>119</v>
      </c>
      <c r="L15" s="22">
        <v>101</v>
      </c>
      <c r="M15" s="22">
        <v>48</v>
      </c>
      <c r="N15" s="22">
        <v>36</v>
      </c>
      <c r="O15" s="23">
        <v>358</v>
      </c>
      <c r="P15" s="72">
        <v>4</v>
      </c>
      <c r="Q15" s="22">
        <v>1146</v>
      </c>
    </row>
    <row r="16" spans="1:17">
      <c r="A16" s="38" t="s">
        <v>40</v>
      </c>
      <c r="B16" s="22">
        <v>21</v>
      </c>
      <c r="C16" s="22">
        <v>7</v>
      </c>
      <c r="D16" s="22">
        <v>2</v>
      </c>
      <c r="E16" s="22">
        <v>6</v>
      </c>
      <c r="F16" s="22">
        <v>8</v>
      </c>
      <c r="G16" s="22">
        <v>11</v>
      </c>
      <c r="H16" s="23">
        <v>55</v>
      </c>
      <c r="I16" s="22">
        <v>1</v>
      </c>
      <c r="J16" s="22">
        <v>4</v>
      </c>
      <c r="K16" s="22">
        <v>1</v>
      </c>
      <c r="L16" s="22">
        <v>9</v>
      </c>
      <c r="M16" s="22">
        <v>3</v>
      </c>
      <c r="N16" s="22">
        <v>5</v>
      </c>
      <c r="O16" s="23">
        <v>23</v>
      </c>
      <c r="P16" s="72">
        <v>3</v>
      </c>
      <c r="Q16" s="22">
        <v>81</v>
      </c>
    </row>
    <row r="17" spans="1:17">
      <c r="A17" s="38" t="s">
        <v>41</v>
      </c>
      <c r="B17" s="22">
        <v>132</v>
      </c>
      <c r="C17" s="22">
        <v>106</v>
      </c>
      <c r="D17" s="22">
        <v>75</v>
      </c>
      <c r="E17" s="22">
        <v>117</v>
      </c>
      <c r="F17" s="22">
        <v>30</v>
      </c>
      <c r="G17" s="22">
        <v>48</v>
      </c>
      <c r="H17" s="23">
        <v>508</v>
      </c>
      <c r="I17" s="22">
        <v>36</v>
      </c>
      <c r="J17" s="22">
        <v>12</v>
      </c>
      <c r="K17" s="22">
        <v>206</v>
      </c>
      <c r="L17" s="22">
        <v>144</v>
      </c>
      <c r="M17" s="22">
        <v>34</v>
      </c>
      <c r="N17" s="22">
        <v>37</v>
      </c>
      <c r="O17" s="23">
        <v>469</v>
      </c>
      <c r="P17" s="72">
        <v>17</v>
      </c>
      <c r="Q17" s="22">
        <v>994</v>
      </c>
    </row>
    <row r="18" spans="1:17">
      <c r="A18" s="44" t="s">
        <v>42</v>
      </c>
      <c r="B18" s="45">
        <v>48</v>
      </c>
      <c r="C18" s="45">
        <v>140</v>
      </c>
      <c r="D18" s="45">
        <v>82</v>
      </c>
      <c r="E18" s="45">
        <v>140</v>
      </c>
      <c r="F18" s="45">
        <v>1</v>
      </c>
      <c r="G18" s="45">
        <v>86</v>
      </c>
      <c r="H18" s="46">
        <v>497</v>
      </c>
      <c r="I18" s="45">
        <v>17</v>
      </c>
      <c r="J18" s="45">
        <v>17</v>
      </c>
      <c r="K18" s="45">
        <v>27</v>
      </c>
      <c r="L18" s="45">
        <v>12</v>
      </c>
      <c r="M18" s="45">
        <v>1</v>
      </c>
      <c r="N18" s="45">
        <v>44</v>
      </c>
      <c r="O18" s="46">
        <v>118</v>
      </c>
      <c r="P18" s="76">
        <v>0</v>
      </c>
      <c r="Q18" s="45">
        <v>615</v>
      </c>
    </row>
    <row r="19" spans="1:17">
      <c r="A19" s="38" t="s">
        <v>43</v>
      </c>
      <c r="B19" s="22">
        <v>239</v>
      </c>
      <c r="C19" s="22">
        <v>307</v>
      </c>
      <c r="D19" s="22">
        <v>314</v>
      </c>
      <c r="E19" s="22">
        <v>339</v>
      </c>
      <c r="F19" s="22">
        <v>101</v>
      </c>
      <c r="G19" s="22">
        <v>266</v>
      </c>
      <c r="H19" s="23">
        <v>1566</v>
      </c>
      <c r="I19" s="22">
        <v>333</v>
      </c>
      <c r="J19" s="22">
        <v>398</v>
      </c>
      <c r="K19" s="22">
        <v>926</v>
      </c>
      <c r="L19" s="22">
        <v>461</v>
      </c>
      <c r="M19" s="22">
        <v>132</v>
      </c>
      <c r="N19" s="22">
        <v>173</v>
      </c>
      <c r="O19" s="23">
        <v>2423</v>
      </c>
      <c r="P19" s="72">
        <v>0</v>
      </c>
      <c r="Q19" s="22">
        <v>3989</v>
      </c>
    </row>
    <row r="20" spans="1:17">
      <c r="A20" s="38" t="s">
        <v>44</v>
      </c>
      <c r="B20" s="22">
        <v>75</v>
      </c>
      <c r="C20" s="22">
        <v>91</v>
      </c>
      <c r="D20" s="22">
        <v>67</v>
      </c>
      <c r="E20" s="22">
        <v>45</v>
      </c>
      <c r="F20" s="22">
        <v>43</v>
      </c>
      <c r="G20" s="22">
        <v>52</v>
      </c>
      <c r="H20" s="23">
        <v>373</v>
      </c>
      <c r="I20" s="22">
        <v>35</v>
      </c>
      <c r="J20" s="22">
        <v>41</v>
      </c>
      <c r="K20" s="22">
        <v>97</v>
      </c>
      <c r="L20" s="22">
        <v>41</v>
      </c>
      <c r="M20" s="22">
        <v>19</v>
      </c>
      <c r="N20" s="22">
        <v>11</v>
      </c>
      <c r="O20" s="23">
        <v>244</v>
      </c>
      <c r="P20" s="72">
        <v>0</v>
      </c>
      <c r="Q20" s="22">
        <v>617</v>
      </c>
    </row>
    <row r="21" spans="1:17">
      <c r="A21" s="38" t="s">
        <v>45</v>
      </c>
      <c r="B21" s="22">
        <v>6</v>
      </c>
      <c r="C21" s="22">
        <v>16</v>
      </c>
      <c r="D21" s="22">
        <v>24</v>
      </c>
      <c r="E21" s="22">
        <v>21</v>
      </c>
      <c r="F21" s="22">
        <v>6</v>
      </c>
      <c r="G21" s="22">
        <v>10</v>
      </c>
      <c r="H21" s="23">
        <v>83</v>
      </c>
      <c r="I21" s="22">
        <v>37</v>
      </c>
      <c r="J21" s="22">
        <v>14</v>
      </c>
      <c r="K21" s="22">
        <v>58</v>
      </c>
      <c r="L21" s="22">
        <v>64</v>
      </c>
      <c r="M21" s="22">
        <v>28</v>
      </c>
      <c r="N21" s="22">
        <v>26</v>
      </c>
      <c r="O21" s="23">
        <v>227</v>
      </c>
      <c r="P21" s="72">
        <v>0</v>
      </c>
      <c r="Q21" s="22">
        <v>310</v>
      </c>
    </row>
    <row r="22" spans="1:17">
      <c r="A22" s="44" t="s">
        <v>46</v>
      </c>
      <c r="B22" s="45">
        <v>0</v>
      </c>
      <c r="C22" s="45">
        <v>21</v>
      </c>
      <c r="D22" s="45">
        <v>4</v>
      </c>
      <c r="E22" s="45">
        <v>16</v>
      </c>
      <c r="F22" s="45">
        <v>3</v>
      </c>
      <c r="G22" s="45">
        <v>15</v>
      </c>
      <c r="H22" s="46">
        <v>59</v>
      </c>
      <c r="I22" s="45">
        <v>13</v>
      </c>
      <c r="J22" s="45">
        <v>2</v>
      </c>
      <c r="K22" s="45">
        <v>22</v>
      </c>
      <c r="L22" s="45">
        <v>13</v>
      </c>
      <c r="M22" s="45">
        <v>4</v>
      </c>
      <c r="N22" s="45">
        <v>3</v>
      </c>
      <c r="O22" s="46">
        <v>57</v>
      </c>
      <c r="P22" s="76">
        <v>0</v>
      </c>
      <c r="Q22" s="45">
        <v>116</v>
      </c>
    </row>
    <row r="23" spans="1:1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61</v>
      </c>
      <c r="O23" s="23">
        <v>62</v>
      </c>
      <c r="P23" s="72">
        <v>0</v>
      </c>
      <c r="Q23" s="22">
        <v>62</v>
      </c>
    </row>
    <row r="24" spans="1:17">
      <c r="A24" s="38" t="s">
        <v>48</v>
      </c>
      <c r="B24" s="22">
        <v>141</v>
      </c>
      <c r="C24" s="22">
        <v>343</v>
      </c>
      <c r="D24" s="22">
        <v>79</v>
      </c>
      <c r="E24" s="22">
        <v>21</v>
      </c>
      <c r="F24" s="22">
        <v>0</v>
      </c>
      <c r="G24" s="22">
        <v>429</v>
      </c>
      <c r="H24" s="23">
        <v>1013</v>
      </c>
      <c r="I24" s="22">
        <v>137</v>
      </c>
      <c r="J24" s="22">
        <v>83</v>
      </c>
      <c r="K24" s="22">
        <v>627</v>
      </c>
      <c r="L24" s="22">
        <v>238</v>
      </c>
      <c r="M24" s="22">
        <v>54</v>
      </c>
      <c r="N24" s="22">
        <v>357</v>
      </c>
      <c r="O24" s="23">
        <v>1496</v>
      </c>
      <c r="P24" s="72">
        <v>244</v>
      </c>
      <c r="Q24" s="22">
        <v>2753</v>
      </c>
    </row>
    <row r="25" spans="1:17">
      <c r="A25" s="38" t="s">
        <v>49</v>
      </c>
      <c r="B25" s="22">
        <v>125</v>
      </c>
      <c r="C25" s="22">
        <v>195</v>
      </c>
      <c r="D25" s="22">
        <v>186</v>
      </c>
      <c r="E25" s="22">
        <v>241</v>
      </c>
      <c r="F25" s="22">
        <v>50</v>
      </c>
      <c r="G25" s="22">
        <v>137</v>
      </c>
      <c r="H25" s="23">
        <v>934</v>
      </c>
      <c r="I25" s="22">
        <v>93</v>
      </c>
      <c r="J25" s="22">
        <v>21</v>
      </c>
      <c r="K25" s="22">
        <v>158</v>
      </c>
      <c r="L25" s="22">
        <v>166</v>
      </c>
      <c r="M25" s="22">
        <v>63</v>
      </c>
      <c r="N25" s="22">
        <v>127</v>
      </c>
      <c r="O25" s="23">
        <v>628</v>
      </c>
      <c r="P25" s="72">
        <v>11</v>
      </c>
      <c r="Q25" s="22">
        <v>1573</v>
      </c>
    </row>
    <row r="26" spans="1:17">
      <c r="A26" s="44" t="s">
        <v>50</v>
      </c>
      <c r="B26" s="45">
        <v>0</v>
      </c>
      <c r="C26" s="45">
        <v>23</v>
      </c>
      <c r="D26" s="45">
        <v>34</v>
      </c>
      <c r="E26" s="45">
        <v>10</v>
      </c>
      <c r="F26" s="45">
        <v>0</v>
      </c>
      <c r="G26" s="45">
        <v>6</v>
      </c>
      <c r="H26" s="46">
        <v>73</v>
      </c>
      <c r="I26" s="45">
        <v>6</v>
      </c>
      <c r="J26" s="45">
        <v>7</v>
      </c>
      <c r="K26" s="45">
        <v>24</v>
      </c>
      <c r="L26" s="45">
        <v>14</v>
      </c>
      <c r="M26" s="45">
        <v>16</v>
      </c>
      <c r="N26" s="45">
        <v>8</v>
      </c>
      <c r="O26" s="46">
        <v>75</v>
      </c>
      <c r="P26" s="76">
        <v>0</v>
      </c>
      <c r="Q26" s="45">
        <v>148</v>
      </c>
    </row>
    <row r="27" spans="1:17">
      <c r="A27" s="38" t="s">
        <v>51</v>
      </c>
      <c r="B27" s="22">
        <v>27</v>
      </c>
      <c r="C27" s="22">
        <v>67</v>
      </c>
      <c r="D27" s="22">
        <v>33</v>
      </c>
      <c r="E27" s="22">
        <v>55</v>
      </c>
      <c r="F27" s="22">
        <v>7</v>
      </c>
      <c r="G27" s="22">
        <v>29</v>
      </c>
      <c r="H27" s="23">
        <v>218</v>
      </c>
      <c r="I27" s="22">
        <v>5</v>
      </c>
      <c r="J27" s="22">
        <v>6</v>
      </c>
      <c r="K27" s="22">
        <v>8</v>
      </c>
      <c r="L27" s="22">
        <v>10</v>
      </c>
      <c r="M27" s="22">
        <v>6</v>
      </c>
      <c r="N27" s="22">
        <v>5</v>
      </c>
      <c r="O27" s="23">
        <v>40</v>
      </c>
      <c r="P27" s="72">
        <v>0</v>
      </c>
      <c r="Q27" s="22">
        <v>258</v>
      </c>
    </row>
    <row r="28" spans="1:17">
      <c r="A28" s="38" t="s">
        <v>52</v>
      </c>
      <c r="B28" s="22">
        <v>88</v>
      </c>
      <c r="C28" s="22">
        <v>102</v>
      </c>
      <c r="D28" s="22">
        <v>72</v>
      </c>
      <c r="E28" s="22">
        <v>230</v>
      </c>
      <c r="F28" s="22">
        <v>9</v>
      </c>
      <c r="G28" s="22">
        <v>137</v>
      </c>
      <c r="H28" s="23">
        <v>638</v>
      </c>
      <c r="I28" s="22">
        <v>110</v>
      </c>
      <c r="J28" s="22">
        <v>5</v>
      </c>
      <c r="K28" s="22">
        <v>257</v>
      </c>
      <c r="L28" s="22">
        <v>164</v>
      </c>
      <c r="M28" s="22">
        <v>51</v>
      </c>
      <c r="N28" s="22">
        <v>252</v>
      </c>
      <c r="O28" s="23">
        <v>839</v>
      </c>
      <c r="P28" s="72">
        <v>0</v>
      </c>
      <c r="Q28" s="22">
        <v>1477</v>
      </c>
    </row>
    <row r="29" spans="1:17">
      <c r="A29" s="38" t="s">
        <v>53</v>
      </c>
      <c r="B29" s="22">
        <v>64</v>
      </c>
      <c r="C29" s="22">
        <v>91</v>
      </c>
      <c r="D29" s="22">
        <v>104</v>
      </c>
      <c r="E29" s="22">
        <v>181</v>
      </c>
      <c r="F29" s="22">
        <v>36</v>
      </c>
      <c r="G29" s="22">
        <v>92</v>
      </c>
      <c r="H29" s="23">
        <v>568</v>
      </c>
      <c r="I29" s="22">
        <v>28</v>
      </c>
      <c r="J29" s="22">
        <v>26</v>
      </c>
      <c r="K29" s="22">
        <v>116</v>
      </c>
      <c r="L29" s="22">
        <v>70</v>
      </c>
      <c r="M29" s="22">
        <v>38</v>
      </c>
      <c r="N29" s="22">
        <v>28</v>
      </c>
      <c r="O29" s="23">
        <v>306</v>
      </c>
      <c r="P29" s="72">
        <v>110</v>
      </c>
      <c r="Q29" s="22">
        <v>984</v>
      </c>
    </row>
    <row r="30" spans="1:17">
      <c r="A30" s="44" t="s">
        <v>54</v>
      </c>
      <c r="B30" s="45">
        <v>30</v>
      </c>
      <c r="C30" s="45">
        <v>110</v>
      </c>
      <c r="D30" s="45">
        <v>52</v>
      </c>
      <c r="E30" s="45">
        <v>94</v>
      </c>
      <c r="F30" s="45">
        <v>29</v>
      </c>
      <c r="G30" s="45">
        <v>61</v>
      </c>
      <c r="H30" s="46">
        <v>376</v>
      </c>
      <c r="I30" s="45">
        <v>12</v>
      </c>
      <c r="J30" s="45">
        <v>0</v>
      </c>
      <c r="K30" s="45">
        <v>32</v>
      </c>
      <c r="L30" s="45">
        <v>23</v>
      </c>
      <c r="M30" s="45">
        <v>9</v>
      </c>
      <c r="N30" s="45">
        <v>13</v>
      </c>
      <c r="O30" s="46">
        <v>89</v>
      </c>
      <c r="P30" s="76">
        <v>0</v>
      </c>
      <c r="Q30" s="45">
        <v>465</v>
      </c>
    </row>
    <row r="31" spans="1:17">
      <c r="A31" s="38" t="s">
        <v>55</v>
      </c>
      <c r="B31" s="22">
        <v>19</v>
      </c>
      <c r="C31" s="22">
        <v>98</v>
      </c>
      <c r="D31" s="22">
        <v>69</v>
      </c>
      <c r="E31" s="22">
        <v>97</v>
      </c>
      <c r="F31" s="22">
        <v>18</v>
      </c>
      <c r="G31" s="22">
        <v>78</v>
      </c>
      <c r="H31" s="23">
        <v>379</v>
      </c>
      <c r="I31" s="22">
        <v>20</v>
      </c>
      <c r="J31" s="22">
        <v>19</v>
      </c>
      <c r="K31" s="22">
        <v>30</v>
      </c>
      <c r="L31" s="22">
        <v>21</v>
      </c>
      <c r="M31" s="22">
        <v>6</v>
      </c>
      <c r="N31" s="22">
        <v>15</v>
      </c>
      <c r="O31" s="23">
        <v>111</v>
      </c>
      <c r="P31" s="72">
        <v>0</v>
      </c>
      <c r="Q31" s="22">
        <v>490</v>
      </c>
    </row>
    <row r="32" spans="1:17">
      <c r="A32" s="38" t="s">
        <v>56</v>
      </c>
      <c r="B32" s="22">
        <v>62</v>
      </c>
      <c r="C32" s="22">
        <v>100</v>
      </c>
      <c r="D32" s="22">
        <v>92</v>
      </c>
      <c r="E32" s="22">
        <v>223</v>
      </c>
      <c r="F32" s="22">
        <v>96</v>
      </c>
      <c r="G32" s="22">
        <v>79</v>
      </c>
      <c r="H32" s="23">
        <v>652</v>
      </c>
      <c r="I32" s="22">
        <v>29</v>
      </c>
      <c r="J32" s="22">
        <v>3</v>
      </c>
      <c r="K32" s="22">
        <v>35</v>
      </c>
      <c r="L32" s="22">
        <v>50</v>
      </c>
      <c r="M32" s="22">
        <v>4</v>
      </c>
      <c r="N32" s="22">
        <v>69</v>
      </c>
      <c r="O32" s="23">
        <v>190</v>
      </c>
      <c r="P32" s="72">
        <v>0</v>
      </c>
      <c r="Q32" s="22">
        <v>842</v>
      </c>
    </row>
    <row r="33" spans="1:17">
      <c r="A33" s="38" t="s">
        <v>57</v>
      </c>
      <c r="B33" s="22">
        <v>71</v>
      </c>
      <c r="C33" s="22">
        <v>94</v>
      </c>
      <c r="D33" s="22">
        <v>91</v>
      </c>
      <c r="E33" s="22">
        <v>220</v>
      </c>
      <c r="F33" s="22">
        <v>53</v>
      </c>
      <c r="G33" s="22">
        <v>105</v>
      </c>
      <c r="H33" s="23">
        <v>634</v>
      </c>
      <c r="I33" s="22">
        <v>31</v>
      </c>
      <c r="J33" s="22">
        <v>22</v>
      </c>
      <c r="K33" s="22">
        <v>82</v>
      </c>
      <c r="L33" s="22">
        <v>51</v>
      </c>
      <c r="M33" s="22">
        <v>17</v>
      </c>
      <c r="N33" s="22">
        <v>65</v>
      </c>
      <c r="O33" s="23">
        <v>268</v>
      </c>
      <c r="P33" s="72">
        <v>0</v>
      </c>
      <c r="Q33" s="22">
        <v>902</v>
      </c>
    </row>
    <row r="34" spans="1:17">
      <c r="A34" s="44" t="s">
        <v>58</v>
      </c>
      <c r="B34" s="45">
        <v>8</v>
      </c>
      <c r="C34" s="45">
        <v>35</v>
      </c>
      <c r="D34" s="45">
        <v>16</v>
      </c>
      <c r="E34" s="45">
        <v>39</v>
      </c>
      <c r="F34" s="45">
        <v>11</v>
      </c>
      <c r="G34" s="45">
        <v>33</v>
      </c>
      <c r="H34" s="46">
        <v>142</v>
      </c>
      <c r="I34" s="45">
        <v>4</v>
      </c>
      <c r="J34" s="45">
        <v>6</v>
      </c>
      <c r="K34" s="45">
        <v>1</v>
      </c>
      <c r="L34" s="45">
        <v>6</v>
      </c>
      <c r="M34" s="45">
        <v>6</v>
      </c>
      <c r="N34" s="45">
        <v>3</v>
      </c>
      <c r="O34" s="46">
        <v>26</v>
      </c>
      <c r="P34" s="76">
        <v>1</v>
      </c>
      <c r="Q34" s="45">
        <v>169</v>
      </c>
    </row>
    <row r="35" spans="1:17">
      <c r="A35" s="38" t="s">
        <v>59</v>
      </c>
      <c r="B35" s="22">
        <v>18</v>
      </c>
      <c r="C35" s="22">
        <v>70</v>
      </c>
      <c r="D35" s="22">
        <v>53</v>
      </c>
      <c r="E35" s="22">
        <v>53</v>
      </c>
      <c r="F35" s="22">
        <v>18</v>
      </c>
      <c r="G35" s="22">
        <v>31</v>
      </c>
      <c r="H35" s="23">
        <v>243</v>
      </c>
      <c r="I35" s="22">
        <v>36</v>
      </c>
      <c r="J35" s="22">
        <v>29</v>
      </c>
      <c r="K35" s="22">
        <v>98</v>
      </c>
      <c r="L35" s="22">
        <v>77</v>
      </c>
      <c r="M35" s="22">
        <v>31</v>
      </c>
      <c r="N35" s="22">
        <v>53</v>
      </c>
      <c r="O35" s="23">
        <v>324</v>
      </c>
      <c r="P35" s="72">
        <v>41</v>
      </c>
      <c r="Q35" s="22">
        <v>608</v>
      </c>
    </row>
    <row r="36" spans="1:17">
      <c r="A36" s="38" t="s">
        <v>60</v>
      </c>
      <c r="B36" s="22">
        <v>12</v>
      </c>
      <c r="C36" s="22">
        <v>13</v>
      </c>
      <c r="D36" s="22">
        <v>16</v>
      </c>
      <c r="E36" s="22">
        <v>31</v>
      </c>
      <c r="F36" s="22">
        <v>5</v>
      </c>
      <c r="G36" s="22">
        <v>19</v>
      </c>
      <c r="H36" s="23">
        <v>96</v>
      </c>
      <c r="I36" s="22">
        <v>56</v>
      </c>
      <c r="J36" s="22">
        <v>22</v>
      </c>
      <c r="K36" s="22">
        <v>66</v>
      </c>
      <c r="L36" s="22">
        <v>95</v>
      </c>
      <c r="M36" s="22">
        <v>34</v>
      </c>
      <c r="N36" s="22">
        <v>48</v>
      </c>
      <c r="O36" s="23">
        <v>321</v>
      </c>
      <c r="P36" s="72">
        <v>0</v>
      </c>
      <c r="Q36" s="22">
        <v>417</v>
      </c>
    </row>
    <row r="37" spans="1:17">
      <c r="A37" s="38" t="s">
        <v>61</v>
      </c>
      <c r="B37" s="22">
        <v>52</v>
      </c>
      <c r="C37" s="22">
        <v>150</v>
      </c>
      <c r="D37" s="22">
        <v>152</v>
      </c>
      <c r="E37" s="22">
        <v>271</v>
      </c>
      <c r="F37" s="22">
        <v>56</v>
      </c>
      <c r="G37" s="22">
        <v>144</v>
      </c>
      <c r="H37" s="23">
        <v>825</v>
      </c>
      <c r="I37" s="22">
        <v>77</v>
      </c>
      <c r="J37" s="22">
        <v>39</v>
      </c>
      <c r="K37" s="22">
        <v>266</v>
      </c>
      <c r="L37" s="22">
        <v>174</v>
      </c>
      <c r="M37" s="22">
        <v>56</v>
      </c>
      <c r="N37" s="22">
        <v>62</v>
      </c>
      <c r="O37" s="23">
        <v>674</v>
      </c>
      <c r="P37" s="72">
        <v>6</v>
      </c>
      <c r="Q37" s="22">
        <v>1505</v>
      </c>
    </row>
    <row r="38" spans="1:17">
      <c r="A38" s="44" t="s">
        <v>62</v>
      </c>
      <c r="B38" s="45">
        <v>15</v>
      </c>
      <c r="C38" s="45">
        <v>112</v>
      </c>
      <c r="D38" s="45">
        <v>90</v>
      </c>
      <c r="E38" s="45">
        <v>93</v>
      </c>
      <c r="F38" s="45">
        <v>40</v>
      </c>
      <c r="G38" s="45">
        <v>51</v>
      </c>
      <c r="H38" s="46">
        <v>401</v>
      </c>
      <c r="I38" s="45">
        <v>26</v>
      </c>
      <c r="J38" s="45">
        <v>9</v>
      </c>
      <c r="K38" s="45">
        <v>34</v>
      </c>
      <c r="L38" s="45">
        <v>64</v>
      </c>
      <c r="M38" s="45">
        <v>23</v>
      </c>
      <c r="N38" s="45">
        <v>19</v>
      </c>
      <c r="O38" s="46">
        <v>175</v>
      </c>
      <c r="P38" s="76">
        <v>0</v>
      </c>
      <c r="Q38" s="45">
        <v>576</v>
      </c>
    </row>
    <row r="39" spans="1:17">
      <c r="A39" s="38" t="s">
        <v>63</v>
      </c>
      <c r="B39" s="22">
        <v>76</v>
      </c>
      <c r="C39" s="22">
        <v>126</v>
      </c>
      <c r="D39" s="22">
        <v>120</v>
      </c>
      <c r="E39" s="22">
        <v>135</v>
      </c>
      <c r="F39" s="22">
        <v>45</v>
      </c>
      <c r="G39" s="22">
        <v>169</v>
      </c>
      <c r="H39" s="23">
        <v>671</v>
      </c>
      <c r="I39" s="22">
        <v>24</v>
      </c>
      <c r="J39" s="22">
        <v>7</v>
      </c>
      <c r="K39" s="22">
        <v>44</v>
      </c>
      <c r="L39" s="22">
        <v>30</v>
      </c>
      <c r="M39" s="22">
        <v>9</v>
      </c>
      <c r="N39" s="22">
        <v>25</v>
      </c>
      <c r="O39" s="23">
        <v>139</v>
      </c>
      <c r="P39" s="72">
        <v>1</v>
      </c>
      <c r="Q39" s="22">
        <v>811</v>
      </c>
    </row>
    <row r="40" spans="1:17">
      <c r="A40" s="38" t="s">
        <v>64</v>
      </c>
      <c r="B40" s="22">
        <v>113</v>
      </c>
      <c r="C40" s="22">
        <v>187</v>
      </c>
      <c r="D40" s="22">
        <v>113</v>
      </c>
      <c r="E40" s="22">
        <v>265</v>
      </c>
      <c r="F40" s="22">
        <v>27</v>
      </c>
      <c r="G40" s="22">
        <v>91</v>
      </c>
      <c r="H40" s="23">
        <v>796</v>
      </c>
      <c r="I40" s="22">
        <v>95</v>
      </c>
      <c r="J40" s="22">
        <v>44</v>
      </c>
      <c r="K40" s="22">
        <v>94</v>
      </c>
      <c r="L40" s="22">
        <v>51</v>
      </c>
      <c r="M40" s="22">
        <v>13</v>
      </c>
      <c r="N40" s="22">
        <v>53</v>
      </c>
      <c r="O40" s="23">
        <v>350</v>
      </c>
      <c r="P40" s="72">
        <v>2</v>
      </c>
      <c r="Q40" s="22">
        <v>1148</v>
      </c>
    </row>
    <row r="41" spans="1:17">
      <c r="A41" s="38" t="s">
        <v>65</v>
      </c>
      <c r="B41" s="22">
        <v>44</v>
      </c>
      <c r="C41" s="22">
        <v>62</v>
      </c>
      <c r="D41" s="22">
        <v>30</v>
      </c>
      <c r="E41" s="22">
        <v>12</v>
      </c>
      <c r="F41" s="22">
        <v>2</v>
      </c>
      <c r="G41" s="22">
        <v>31</v>
      </c>
      <c r="H41" s="23">
        <v>181</v>
      </c>
      <c r="I41" s="22">
        <v>2</v>
      </c>
      <c r="J41" s="22">
        <v>2</v>
      </c>
      <c r="K41" s="22">
        <v>6</v>
      </c>
      <c r="L41" s="22">
        <v>2</v>
      </c>
      <c r="M41" s="22">
        <v>2</v>
      </c>
      <c r="N41" s="22">
        <v>5</v>
      </c>
      <c r="O41" s="23">
        <v>19</v>
      </c>
      <c r="P41" s="72">
        <v>0</v>
      </c>
      <c r="Q41" s="22">
        <v>200</v>
      </c>
    </row>
    <row r="42" spans="1:17">
      <c r="A42" s="44" t="s">
        <v>66</v>
      </c>
      <c r="B42" s="45">
        <v>38</v>
      </c>
      <c r="C42" s="45">
        <v>54</v>
      </c>
      <c r="D42" s="45">
        <v>41</v>
      </c>
      <c r="E42" s="45">
        <v>47</v>
      </c>
      <c r="F42" s="45">
        <v>6</v>
      </c>
      <c r="G42" s="45">
        <v>47</v>
      </c>
      <c r="H42" s="46">
        <v>233</v>
      </c>
      <c r="I42" s="45">
        <v>1</v>
      </c>
      <c r="J42" s="45">
        <v>2</v>
      </c>
      <c r="K42" s="45">
        <v>32</v>
      </c>
      <c r="L42" s="45">
        <v>8</v>
      </c>
      <c r="M42" s="45">
        <v>2</v>
      </c>
      <c r="N42" s="45">
        <v>15</v>
      </c>
      <c r="O42" s="46">
        <v>60</v>
      </c>
      <c r="P42" s="76">
        <v>0</v>
      </c>
      <c r="Q42" s="45">
        <v>293</v>
      </c>
    </row>
    <row r="43" spans="1:17">
      <c r="A43" s="38" t="s">
        <v>67</v>
      </c>
      <c r="B43" s="22">
        <v>57</v>
      </c>
      <c r="C43" s="22">
        <v>50</v>
      </c>
      <c r="D43" s="22">
        <v>18</v>
      </c>
      <c r="E43" s="22">
        <v>21</v>
      </c>
      <c r="F43" s="22">
        <v>3</v>
      </c>
      <c r="G43" s="22">
        <v>10</v>
      </c>
      <c r="H43" s="23">
        <v>159</v>
      </c>
      <c r="I43" s="22">
        <v>23</v>
      </c>
      <c r="J43" s="22">
        <v>33</v>
      </c>
      <c r="K43" s="22">
        <v>9</v>
      </c>
      <c r="L43" s="22">
        <v>86</v>
      </c>
      <c r="M43" s="22">
        <v>23</v>
      </c>
      <c r="N43" s="22">
        <v>15</v>
      </c>
      <c r="O43" s="23">
        <v>189</v>
      </c>
      <c r="P43" s="72">
        <v>0</v>
      </c>
      <c r="Q43" s="22">
        <v>348</v>
      </c>
    </row>
    <row r="44" spans="1:17">
      <c r="A44" s="38" t="s">
        <v>68</v>
      </c>
      <c r="B44" s="22">
        <v>12</v>
      </c>
      <c r="C44" s="22">
        <v>16</v>
      </c>
      <c r="D44" s="22">
        <v>9</v>
      </c>
      <c r="E44" s="22">
        <v>25</v>
      </c>
      <c r="F44" s="22">
        <v>10</v>
      </c>
      <c r="G44" s="22">
        <v>12</v>
      </c>
      <c r="H44" s="23">
        <v>84</v>
      </c>
      <c r="I44" s="22">
        <v>4</v>
      </c>
      <c r="J44" s="22">
        <v>4</v>
      </c>
      <c r="K44" s="22">
        <v>10</v>
      </c>
      <c r="L44" s="22">
        <v>17</v>
      </c>
      <c r="M44" s="22">
        <v>4</v>
      </c>
      <c r="N44" s="22">
        <v>7</v>
      </c>
      <c r="O44" s="23">
        <v>46</v>
      </c>
      <c r="P44" s="72">
        <v>4</v>
      </c>
      <c r="Q44" s="22">
        <v>134</v>
      </c>
    </row>
    <row r="45" spans="1:17">
      <c r="A45" s="38" t="s">
        <v>69</v>
      </c>
      <c r="B45" s="22">
        <v>12</v>
      </c>
      <c r="C45" s="22">
        <v>61</v>
      </c>
      <c r="D45" s="22">
        <v>27</v>
      </c>
      <c r="E45" s="22">
        <v>53</v>
      </c>
      <c r="F45" s="22">
        <v>4</v>
      </c>
      <c r="G45" s="22">
        <v>27</v>
      </c>
      <c r="H45" s="23">
        <v>184</v>
      </c>
      <c r="I45" s="22">
        <v>71</v>
      </c>
      <c r="J45" s="22">
        <v>57</v>
      </c>
      <c r="K45" s="22">
        <v>181</v>
      </c>
      <c r="L45" s="22">
        <v>190</v>
      </c>
      <c r="M45" s="22">
        <v>60</v>
      </c>
      <c r="N45" s="22">
        <v>68</v>
      </c>
      <c r="O45" s="23">
        <v>627</v>
      </c>
      <c r="P45" s="72">
        <v>3</v>
      </c>
      <c r="Q45" s="22">
        <v>814</v>
      </c>
    </row>
    <row r="46" spans="1:17">
      <c r="A46" s="44" t="s">
        <v>70</v>
      </c>
      <c r="B46" s="45">
        <v>104</v>
      </c>
      <c r="C46" s="45">
        <v>67</v>
      </c>
      <c r="D46" s="45">
        <v>38</v>
      </c>
      <c r="E46" s="45">
        <v>51</v>
      </c>
      <c r="F46" s="45">
        <v>9</v>
      </c>
      <c r="G46" s="45">
        <v>75</v>
      </c>
      <c r="H46" s="46">
        <v>344</v>
      </c>
      <c r="I46" s="45">
        <v>17</v>
      </c>
      <c r="J46" s="45">
        <v>0</v>
      </c>
      <c r="K46" s="45">
        <v>63</v>
      </c>
      <c r="L46" s="45">
        <v>24</v>
      </c>
      <c r="M46" s="45">
        <v>14</v>
      </c>
      <c r="N46" s="45">
        <v>23</v>
      </c>
      <c r="O46" s="46">
        <v>141</v>
      </c>
      <c r="P46" s="76">
        <v>0</v>
      </c>
      <c r="Q46" s="45">
        <v>485</v>
      </c>
    </row>
    <row r="47" spans="1:17">
      <c r="A47" s="38" t="s">
        <v>71</v>
      </c>
      <c r="B47" s="22">
        <v>38</v>
      </c>
      <c r="C47" s="22">
        <v>106</v>
      </c>
      <c r="D47" s="22">
        <v>149</v>
      </c>
      <c r="E47" s="22">
        <v>112</v>
      </c>
      <c r="F47" s="22">
        <v>114</v>
      </c>
      <c r="G47" s="22">
        <v>140</v>
      </c>
      <c r="H47" s="23">
        <v>659</v>
      </c>
      <c r="I47" s="22">
        <v>74</v>
      </c>
      <c r="J47" s="22">
        <v>151</v>
      </c>
      <c r="K47" s="22">
        <v>312</v>
      </c>
      <c r="L47" s="22">
        <v>222</v>
      </c>
      <c r="M47" s="22">
        <v>49</v>
      </c>
      <c r="N47" s="22">
        <v>111</v>
      </c>
      <c r="O47" s="23">
        <v>919</v>
      </c>
      <c r="P47" s="72">
        <v>15</v>
      </c>
      <c r="Q47" s="22">
        <v>1593</v>
      </c>
    </row>
    <row r="48" spans="1:17">
      <c r="A48" s="38" t="s">
        <v>72</v>
      </c>
      <c r="B48" s="22">
        <v>78</v>
      </c>
      <c r="C48" s="22">
        <v>162</v>
      </c>
      <c r="D48" s="22">
        <v>117</v>
      </c>
      <c r="E48" s="22">
        <v>245</v>
      </c>
      <c r="F48" s="22">
        <v>143</v>
      </c>
      <c r="G48" s="22">
        <v>301</v>
      </c>
      <c r="H48" s="23">
        <v>1046</v>
      </c>
      <c r="I48" s="22">
        <v>40</v>
      </c>
      <c r="J48" s="22">
        <v>26</v>
      </c>
      <c r="K48" s="22">
        <v>67</v>
      </c>
      <c r="L48" s="22">
        <v>98</v>
      </c>
      <c r="M48" s="22">
        <v>56</v>
      </c>
      <c r="N48" s="22">
        <v>161</v>
      </c>
      <c r="O48" s="23">
        <v>448</v>
      </c>
      <c r="P48" s="72">
        <v>0</v>
      </c>
      <c r="Q48" s="22">
        <v>1494</v>
      </c>
    </row>
    <row r="49" spans="1:17">
      <c r="A49" s="38" t="s">
        <v>73</v>
      </c>
      <c r="B49" s="22">
        <v>2</v>
      </c>
      <c r="C49" s="22">
        <v>23</v>
      </c>
      <c r="D49" s="22">
        <v>8</v>
      </c>
      <c r="E49" s="22">
        <v>15</v>
      </c>
      <c r="F49" s="22">
        <v>0</v>
      </c>
      <c r="G49" s="22">
        <v>28</v>
      </c>
      <c r="H49" s="23">
        <v>76</v>
      </c>
      <c r="I49" s="22">
        <v>0</v>
      </c>
      <c r="J49" s="22">
        <v>2</v>
      </c>
      <c r="K49" s="22">
        <v>0</v>
      </c>
      <c r="L49" s="22">
        <v>3</v>
      </c>
      <c r="M49" s="22">
        <v>0</v>
      </c>
      <c r="N49" s="22">
        <v>4</v>
      </c>
      <c r="O49" s="23">
        <v>9</v>
      </c>
      <c r="P49" s="72">
        <v>0</v>
      </c>
      <c r="Q49" s="22">
        <v>85</v>
      </c>
    </row>
    <row r="50" spans="1:17">
      <c r="A50" s="44" t="s">
        <v>74</v>
      </c>
      <c r="B50" s="45">
        <v>54</v>
      </c>
      <c r="C50" s="45">
        <v>135</v>
      </c>
      <c r="D50" s="45">
        <v>123</v>
      </c>
      <c r="E50" s="45">
        <v>266</v>
      </c>
      <c r="F50" s="45">
        <v>71</v>
      </c>
      <c r="G50" s="45">
        <v>180</v>
      </c>
      <c r="H50" s="46">
        <v>829</v>
      </c>
      <c r="I50" s="45">
        <v>75</v>
      </c>
      <c r="J50" s="45">
        <v>24</v>
      </c>
      <c r="K50" s="45">
        <v>150</v>
      </c>
      <c r="L50" s="45">
        <v>159</v>
      </c>
      <c r="M50" s="45">
        <v>71</v>
      </c>
      <c r="N50" s="45">
        <v>81</v>
      </c>
      <c r="O50" s="46">
        <v>560</v>
      </c>
      <c r="P50" s="76">
        <v>2</v>
      </c>
      <c r="Q50" s="45">
        <v>1391</v>
      </c>
    </row>
    <row r="51" spans="1:17">
      <c r="A51" s="38" t="s">
        <v>75</v>
      </c>
      <c r="B51" s="22">
        <v>59</v>
      </c>
      <c r="C51" s="22">
        <v>109</v>
      </c>
      <c r="D51" s="22">
        <v>82</v>
      </c>
      <c r="E51" s="22">
        <v>192</v>
      </c>
      <c r="F51" s="22">
        <v>2</v>
      </c>
      <c r="G51" s="22">
        <v>105</v>
      </c>
      <c r="H51" s="23">
        <v>549</v>
      </c>
      <c r="I51" s="22">
        <v>59</v>
      </c>
      <c r="J51" s="22">
        <v>25</v>
      </c>
      <c r="K51" s="22">
        <v>53</v>
      </c>
      <c r="L51" s="22">
        <v>48</v>
      </c>
      <c r="M51" s="22">
        <v>8</v>
      </c>
      <c r="N51" s="22">
        <v>30</v>
      </c>
      <c r="O51" s="23">
        <v>223</v>
      </c>
      <c r="P51" s="72">
        <v>0</v>
      </c>
      <c r="Q51" s="22">
        <v>772</v>
      </c>
    </row>
    <row r="52" spans="1:17">
      <c r="A52" s="38" t="s">
        <v>76</v>
      </c>
      <c r="B52" s="22">
        <v>36</v>
      </c>
      <c r="C52" s="22">
        <v>151</v>
      </c>
      <c r="D52" s="22">
        <v>57</v>
      </c>
      <c r="E52" s="22">
        <v>94</v>
      </c>
      <c r="F52" s="22">
        <v>13</v>
      </c>
      <c r="G52" s="22">
        <v>32</v>
      </c>
      <c r="H52" s="23">
        <v>383</v>
      </c>
      <c r="I52" s="22">
        <v>15</v>
      </c>
      <c r="J52" s="22">
        <v>2</v>
      </c>
      <c r="K52" s="22">
        <v>48</v>
      </c>
      <c r="L52" s="22">
        <v>48</v>
      </c>
      <c r="M52" s="22">
        <v>15</v>
      </c>
      <c r="N52" s="22">
        <v>14</v>
      </c>
      <c r="O52" s="23">
        <v>142</v>
      </c>
      <c r="P52" s="72">
        <v>1</v>
      </c>
      <c r="Q52" s="22">
        <v>526</v>
      </c>
    </row>
    <row r="53" spans="1:17">
      <c r="A53" s="38" t="s">
        <v>77</v>
      </c>
      <c r="B53" s="22">
        <v>68</v>
      </c>
      <c r="C53" s="22">
        <v>192</v>
      </c>
      <c r="D53" s="22">
        <v>200</v>
      </c>
      <c r="E53" s="22">
        <v>163</v>
      </c>
      <c r="F53" s="22">
        <v>60</v>
      </c>
      <c r="G53" s="22">
        <v>119</v>
      </c>
      <c r="H53" s="23">
        <v>802</v>
      </c>
      <c r="I53" s="22">
        <v>52</v>
      </c>
      <c r="J53" s="22">
        <v>44</v>
      </c>
      <c r="K53" s="22">
        <v>205</v>
      </c>
      <c r="L53" s="22">
        <v>148</v>
      </c>
      <c r="M53" s="22">
        <v>40</v>
      </c>
      <c r="N53" s="22">
        <v>178</v>
      </c>
      <c r="O53" s="23">
        <v>667</v>
      </c>
      <c r="P53" s="72">
        <v>0</v>
      </c>
      <c r="Q53" s="22">
        <v>1469</v>
      </c>
    </row>
    <row r="54" spans="1:17">
      <c r="A54" s="44" t="s">
        <v>78</v>
      </c>
      <c r="B54" s="45">
        <v>3</v>
      </c>
      <c r="C54" s="45">
        <v>1</v>
      </c>
      <c r="D54" s="45">
        <v>4</v>
      </c>
      <c r="E54" s="45">
        <v>3</v>
      </c>
      <c r="F54" s="45">
        <v>0</v>
      </c>
      <c r="G54" s="45">
        <v>1</v>
      </c>
      <c r="H54" s="46">
        <v>12</v>
      </c>
      <c r="I54" s="45">
        <v>10</v>
      </c>
      <c r="J54" s="45">
        <v>6</v>
      </c>
      <c r="K54" s="45">
        <v>18</v>
      </c>
      <c r="L54" s="45">
        <v>13</v>
      </c>
      <c r="M54" s="45">
        <v>6</v>
      </c>
      <c r="N54" s="45">
        <v>4</v>
      </c>
      <c r="O54" s="46">
        <v>57</v>
      </c>
      <c r="P54" s="76">
        <v>0</v>
      </c>
      <c r="Q54" s="45">
        <v>69</v>
      </c>
    </row>
    <row r="55" spans="1:17">
      <c r="A55" s="38" t="s">
        <v>79</v>
      </c>
      <c r="B55" s="22">
        <v>81</v>
      </c>
      <c r="C55" s="22">
        <v>234</v>
      </c>
      <c r="D55" s="22">
        <v>137</v>
      </c>
      <c r="E55" s="22">
        <v>222</v>
      </c>
      <c r="F55" s="22">
        <v>23</v>
      </c>
      <c r="G55" s="22">
        <v>153</v>
      </c>
      <c r="H55" s="23">
        <v>850</v>
      </c>
      <c r="I55" s="22">
        <v>22</v>
      </c>
      <c r="J55" s="22">
        <v>8</v>
      </c>
      <c r="K55" s="22">
        <v>27</v>
      </c>
      <c r="L55" s="22">
        <v>0</v>
      </c>
      <c r="M55" s="22">
        <v>2</v>
      </c>
      <c r="N55" s="22">
        <v>19</v>
      </c>
      <c r="O55" s="23">
        <v>78</v>
      </c>
      <c r="P55" s="72">
        <v>2</v>
      </c>
      <c r="Q55" s="22">
        <v>930</v>
      </c>
    </row>
    <row r="56" spans="1:17">
      <c r="A56" s="38" t="s">
        <v>80</v>
      </c>
      <c r="B56" s="22">
        <v>21</v>
      </c>
      <c r="C56" s="22">
        <v>42</v>
      </c>
      <c r="D56" s="22">
        <v>30</v>
      </c>
      <c r="E56" s="22">
        <v>35</v>
      </c>
      <c r="F56" s="22">
        <v>5</v>
      </c>
      <c r="G56" s="22">
        <v>19</v>
      </c>
      <c r="H56" s="23">
        <v>152</v>
      </c>
      <c r="I56" s="22">
        <v>1</v>
      </c>
      <c r="J56" s="22">
        <v>0</v>
      </c>
      <c r="K56" s="22">
        <v>9</v>
      </c>
      <c r="L56" s="22">
        <v>11</v>
      </c>
      <c r="M56" s="22">
        <v>1</v>
      </c>
      <c r="N56" s="22">
        <v>1</v>
      </c>
      <c r="O56" s="23">
        <v>23</v>
      </c>
      <c r="P56" s="72">
        <v>0</v>
      </c>
      <c r="Q56" s="22">
        <v>175</v>
      </c>
    </row>
    <row r="57" spans="1:17">
      <c r="A57" s="38" t="s">
        <v>81</v>
      </c>
      <c r="B57" s="22">
        <v>100</v>
      </c>
      <c r="C57" s="22">
        <v>122</v>
      </c>
      <c r="D57" s="22">
        <v>187</v>
      </c>
      <c r="E57" s="22">
        <v>138</v>
      </c>
      <c r="F57" s="22">
        <v>106</v>
      </c>
      <c r="G57" s="22">
        <v>104</v>
      </c>
      <c r="H57" s="23">
        <v>757</v>
      </c>
      <c r="I57" s="22">
        <v>55</v>
      </c>
      <c r="J57" s="22">
        <v>8</v>
      </c>
      <c r="K57" s="22">
        <v>214</v>
      </c>
      <c r="L57" s="22">
        <v>122</v>
      </c>
      <c r="M57" s="22">
        <v>39</v>
      </c>
      <c r="N57" s="22">
        <v>44</v>
      </c>
      <c r="O57" s="23">
        <v>482</v>
      </c>
      <c r="P57" s="72">
        <v>0</v>
      </c>
      <c r="Q57" s="22">
        <v>1239</v>
      </c>
    </row>
    <row r="58" spans="1:17">
      <c r="A58" s="44" t="s">
        <v>82</v>
      </c>
      <c r="B58" s="45">
        <v>267</v>
      </c>
      <c r="C58" s="45">
        <v>412</v>
      </c>
      <c r="D58" s="45">
        <v>424</v>
      </c>
      <c r="E58" s="45">
        <v>504</v>
      </c>
      <c r="F58" s="45">
        <v>101</v>
      </c>
      <c r="G58" s="45">
        <v>382</v>
      </c>
      <c r="H58" s="46">
        <v>2090</v>
      </c>
      <c r="I58" s="45">
        <v>352</v>
      </c>
      <c r="J58" s="45">
        <v>240</v>
      </c>
      <c r="K58" s="45">
        <v>412</v>
      </c>
      <c r="L58" s="45">
        <v>93</v>
      </c>
      <c r="M58" s="45">
        <v>15</v>
      </c>
      <c r="N58" s="45">
        <v>540</v>
      </c>
      <c r="O58" s="46">
        <v>1652</v>
      </c>
      <c r="P58" s="76">
        <v>0</v>
      </c>
      <c r="Q58" s="45">
        <v>3742</v>
      </c>
    </row>
    <row r="59" spans="1:17">
      <c r="A59" s="38" t="s">
        <v>83</v>
      </c>
      <c r="B59" s="22">
        <v>91</v>
      </c>
      <c r="C59" s="22">
        <v>37</v>
      </c>
      <c r="D59" s="22">
        <v>18</v>
      </c>
      <c r="E59" s="22">
        <v>26</v>
      </c>
      <c r="F59" s="22">
        <v>3</v>
      </c>
      <c r="G59" s="22">
        <v>70</v>
      </c>
      <c r="H59" s="23">
        <v>245</v>
      </c>
      <c r="I59" s="22">
        <v>14</v>
      </c>
      <c r="J59" s="22">
        <v>12</v>
      </c>
      <c r="K59" s="22">
        <v>2</v>
      </c>
      <c r="L59" s="22">
        <v>3</v>
      </c>
      <c r="M59" s="22">
        <v>8</v>
      </c>
      <c r="N59" s="22">
        <v>37</v>
      </c>
      <c r="O59" s="23">
        <v>76</v>
      </c>
      <c r="P59" s="72">
        <v>0</v>
      </c>
      <c r="Q59" s="22">
        <v>321</v>
      </c>
    </row>
    <row r="60" spans="1:17">
      <c r="A60" s="38" t="s">
        <v>84</v>
      </c>
      <c r="B60" s="22">
        <v>9</v>
      </c>
      <c r="C60" s="22">
        <v>21</v>
      </c>
      <c r="D60" s="22">
        <v>12</v>
      </c>
      <c r="E60" s="22">
        <v>22</v>
      </c>
      <c r="F60" s="22">
        <v>2</v>
      </c>
      <c r="G60" s="22">
        <v>12</v>
      </c>
      <c r="H60" s="23">
        <v>78</v>
      </c>
      <c r="I60" s="22">
        <v>1</v>
      </c>
      <c r="J60" s="22">
        <v>3</v>
      </c>
      <c r="K60" s="22">
        <v>2</v>
      </c>
      <c r="L60" s="22">
        <v>3</v>
      </c>
      <c r="M60" s="22">
        <v>0</v>
      </c>
      <c r="N60" s="22">
        <v>1</v>
      </c>
      <c r="O60" s="23">
        <v>10</v>
      </c>
      <c r="P60" s="72">
        <v>0</v>
      </c>
      <c r="Q60" s="22">
        <v>88</v>
      </c>
    </row>
    <row r="61" spans="1:17">
      <c r="A61" s="38" t="s">
        <v>85</v>
      </c>
      <c r="B61" s="22">
        <v>63</v>
      </c>
      <c r="C61" s="22">
        <v>110</v>
      </c>
      <c r="D61" s="22">
        <v>118</v>
      </c>
      <c r="E61" s="22">
        <v>169</v>
      </c>
      <c r="F61" s="22">
        <v>17</v>
      </c>
      <c r="G61" s="22">
        <v>69</v>
      </c>
      <c r="H61" s="23">
        <v>546</v>
      </c>
      <c r="I61" s="22">
        <v>57</v>
      </c>
      <c r="J61" s="22">
        <v>17</v>
      </c>
      <c r="K61" s="22">
        <v>108</v>
      </c>
      <c r="L61" s="22">
        <v>87</v>
      </c>
      <c r="M61" s="22">
        <v>32</v>
      </c>
      <c r="N61" s="22">
        <v>24</v>
      </c>
      <c r="O61" s="23">
        <v>325</v>
      </c>
      <c r="P61" s="72">
        <v>6</v>
      </c>
      <c r="Q61" s="22">
        <v>877</v>
      </c>
    </row>
    <row r="62" spans="1:17">
      <c r="A62" s="44" t="s">
        <v>86</v>
      </c>
      <c r="B62" s="45">
        <v>54</v>
      </c>
      <c r="C62" s="45">
        <v>97</v>
      </c>
      <c r="D62" s="45">
        <v>54</v>
      </c>
      <c r="E62" s="45">
        <v>119</v>
      </c>
      <c r="F62" s="45">
        <v>44</v>
      </c>
      <c r="G62" s="45">
        <v>62</v>
      </c>
      <c r="H62" s="46">
        <v>430</v>
      </c>
      <c r="I62" s="45">
        <v>36</v>
      </c>
      <c r="J62" s="45">
        <v>25</v>
      </c>
      <c r="K62" s="45">
        <v>97</v>
      </c>
      <c r="L62" s="45">
        <v>66</v>
      </c>
      <c r="M62" s="45">
        <v>31</v>
      </c>
      <c r="N62" s="45">
        <v>27</v>
      </c>
      <c r="O62" s="46">
        <v>282</v>
      </c>
      <c r="P62" s="76">
        <v>0</v>
      </c>
      <c r="Q62" s="45">
        <v>712</v>
      </c>
    </row>
    <row r="63" spans="1:17">
      <c r="A63" s="38" t="s">
        <v>87</v>
      </c>
      <c r="B63" s="22">
        <v>58</v>
      </c>
      <c r="C63" s="22">
        <v>24</v>
      </c>
      <c r="D63" s="22">
        <v>74</v>
      </c>
      <c r="E63" s="22">
        <v>107</v>
      </c>
      <c r="F63" s="22">
        <v>4</v>
      </c>
      <c r="G63" s="22">
        <v>35</v>
      </c>
      <c r="H63" s="23">
        <v>302</v>
      </c>
      <c r="I63" s="22">
        <v>11</v>
      </c>
      <c r="J63" s="22">
        <v>0</v>
      </c>
      <c r="K63" s="22">
        <v>10</v>
      </c>
      <c r="L63" s="22">
        <v>12</v>
      </c>
      <c r="M63" s="22">
        <v>5</v>
      </c>
      <c r="N63" s="22">
        <v>8</v>
      </c>
      <c r="O63" s="23">
        <v>46</v>
      </c>
      <c r="P63" s="72">
        <v>0</v>
      </c>
      <c r="Q63" s="22">
        <v>348</v>
      </c>
    </row>
    <row r="64" spans="1:17">
      <c r="A64" s="38" t="s">
        <v>88</v>
      </c>
      <c r="B64" s="22">
        <v>30</v>
      </c>
      <c r="C64" s="22">
        <v>187</v>
      </c>
      <c r="D64" s="22">
        <v>106</v>
      </c>
      <c r="E64" s="22">
        <v>135</v>
      </c>
      <c r="F64" s="22">
        <v>44</v>
      </c>
      <c r="G64" s="22">
        <v>93</v>
      </c>
      <c r="H64" s="23">
        <v>595</v>
      </c>
      <c r="I64" s="22">
        <v>11</v>
      </c>
      <c r="J64" s="22">
        <v>8</v>
      </c>
      <c r="K64" s="22">
        <v>60</v>
      </c>
      <c r="L64" s="22">
        <v>39</v>
      </c>
      <c r="M64" s="22">
        <v>14</v>
      </c>
      <c r="N64" s="22">
        <v>27</v>
      </c>
      <c r="O64" s="23">
        <v>159</v>
      </c>
      <c r="P64" s="72">
        <v>7</v>
      </c>
      <c r="Q64" s="22">
        <v>761</v>
      </c>
    </row>
    <row r="65" spans="1:17" ht="15" thickBot="1">
      <c r="A65" s="38" t="s">
        <v>89</v>
      </c>
      <c r="B65" s="22">
        <v>35</v>
      </c>
      <c r="C65" s="22">
        <v>24</v>
      </c>
      <c r="D65" s="22">
        <v>22</v>
      </c>
      <c r="E65" s="22">
        <v>10</v>
      </c>
      <c r="F65" s="22">
        <v>7</v>
      </c>
      <c r="G65" s="22">
        <v>13</v>
      </c>
      <c r="H65" s="23">
        <v>111</v>
      </c>
      <c r="I65" s="22">
        <v>2</v>
      </c>
      <c r="J65" s="22">
        <v>3</v>
      </c>
      <c r="K65" s="22">
        <v>5</v>
      </c>
      <c r="L65" s="22">
        <v>1</v>
      </c>
      <c r="M65" s="22">
        <v>6</v>
      </c>
      <c r="N65" s="22">
        <v>10</v>
      </c>
      <c r="O65" s="23">
        <v>27</v>
      </c>
      <c r="P65" s="72">
        <v>5</v>
      </c>
      <c r="Q65" s="22">
        <v>143</v>
      </c>
    </row>
    <row r="66" spans="1:17" ht="15" thickTop="1">
      <c r="A66" s="60" t="s">
        <v>90</v>
      </c>
      <c r="B66" s="47">
        <v>2924</v>
      </c>
      <c r="C66" s="47">
        <v>5251</v>
      </c>
      <c r="D66" s="47">
        <v>4184</v>
      </c>
      <c r="E66" s="47">
        <v>5973</v>
      </c>
      <c r="F66" s="47">
        <v>1553</v>
      </c>
      <c r="G66" s="47">
        <v>4396</v>
      </c>
      <c r="H66" s="48">
        <v>24281</v>
      </c>
      <c r="I66" s="47">
        <v>2321</v>
      </c>
      <c r="J66" s="47">
        <v>1538</v>
      </c>
      <c r="K66" s="47">
        <v>5528</v>
      </c>
      <c r="L66" s="47">
        <v>3652</v>
      </c>
      <c r="M66" s="47">
        <v>1208</v>
      </c>
      <c r="N66" s="47">
        <v>3052</v>
      </c>
      <c r="O66" s="48">
        <v>17299</v>
      </c>
      <c r="P66" s="77">
        <v>485</v>
      </c>
      <c r="Q66" s="47">
        <v>42065</v>
      </c>
    </row>
    <row r="67" spans="1:17">
      <c r="A67" s="44" t="s">
        <v>91</v>
      </c>
      <c r="B67" s="45">
        <v>45</v>
      </c>
      <c r="C67" s="45">
        <v>28</v>
      </c>
      <c r="D67" s="45">
        <v>44</v>
      </c>
      <c r="E67" s="45">
        <v>44</v>
      </c>
      <c r="F67" s="45">
        <v>29</v>
      </c>
      <c r="G67" s="45">
        <v>40</v>
      </c>
      <c r="H67" s="46">
        <v>230</v>
      </c>
      <c r="I67" s="45">
        <v>95</v>
      </c>
      <c r="J67" s="45">
        <v>9</v>
      </c>
      <c r="K67" s="45">
        <v>93</v>
      </c>
      <c r="L67" s="45">
        <v>75</v>
      </c>
      <c r="M67" s="45">
        <v>50</v>
      </c>
      <c r="N67" s="45">
        <v>49</v>
      </c>
      <c r="O67" s="46">
        <v>371</v>
      </c>
      <c r="P67" s="76">
        <v>0</v>
      </c>
      <c r="Q67" s="45">
        <v>601</v>
      </c>
    </row>
    <row r="68" spans="1:17">
      <c r="A68" s="61" t="s">
        <v>92</v>
      </c>
      <c r="B68" s="45">
        <v>2969</v>
      </c>
      <c r="C68" s="45">
        <v>5279</v>
      </c>
      <c r="D68" s="45">
        <v>4228</v>
      </c>
      <c r="E68" s="45">
        <v>6017</v>
      </c>
      <c r="F68" s="45">
        <v>1582</v>
      </c>
      <c r="G68" s="45">
        <v>4436</v>
      </c>
      <c r="H68" s="46">
        <v>24511</v>
      </c>
      <c r="I68" s="45">
        <v>2416</v>
      </c>
      <c r="J68" s="45">
        <v>1547</v>
      </c>
      <c r="K68" s="45">
        <v>5621</v>
      </c>
      <c r="L68" s="45">
        <v>3727</v>
      </c>
      <c r="M68" s="45">
        <v>1258</v>
      </c>
      <c r="N68" s="45">
        <v>3101</v>
      </c>
      <c r="O68" s="46">
        <v>17670</v>
      </c>
      <c r="P68" s="76">
        <v>485</v>
      </c>
      <c r="Q68" s="45">
        <v>42666</v>
      </c>
    </row>
    <row r="69" spans="1:17">
      <c r="A69" s="49"/>
    </row>
  </sheetData>
  <mergeCells count="1">
    <mergeCell ref="I11:O1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1AF2-3BFC-4BDF-866E-16A5497C72A9}">
  <sheetPr transitionEvaluation="1"/>
  <dimension ref="A7:P69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2" max="2" width="11.625" customWidth="1"/>
    <col min="3" max="3" width="10.75" customWidth="1"/>
    <col min="4" max="4" width="11.5" customWidth="1"/>
    <col min="5" max="5" width="12.625" customWidth="1"/>
    <col min="6" max="6" width="11.875" customWidth="1"/>
    <col min="9" max="9" width="11.75" customWidth="1"/>
    <col min="10" max="10" width="16.5" customWidth="1"/>
    <col min="11" max="11" width="12.75" customWidth="1"/>
    <col min="13" max="13" width="12.625" customWidth="1"/>
    <col min="15" max="15" width="11.25" customWidth="1"/>
    <col min="16" max="16" width="11.75" customWidth="1"/>
  </cols>
  <sheetData>
    <row r="7" spans="1:16" ht="26.25">
      <c r="A7" s="26" t="s">
        <v>34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6">
      <c r="A10" s="63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62" t="s">
        <v>36</v>
      </c>
    </row>
    <row r="11" spans="1:16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6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6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6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6">
      <c r="A15" s="38" t="s">
        <v>39</v>
      </c>
      <c r="B15" s="22">
        <v>60</v>
      </c>
      <c r="C15" s="22">
        <v>138</v>
      </c>
      <c r="D15" s="22">
        <v>159</v>
      </c>
      <c r="E15" s="22">
        <v>235</v>
      </c>
      <c r="F15" s="22">
        <v>57</v>
      </c>
      <c r="G15" s="22">
        <v>97</v>
      </c>
      <c r="H15" s="23">
        <v>746</v>
      </c>
      <c r="I15" s="22">
        <v>38</v>
      </c>
      <c r="J15" s="22">
        <v>3</v>
      </c>
      <c r="K15" s="22">
        <v>141</v>
      </c>
      <c r="L15" s="22">
        <v>96</v>
      </c>
      <c r="M15" s="22">
        <v>43</v>
      </c>
      <c r="N15" s="22">
        <v>47</v>
      </c>
      <c r="O15" s="23">
        <v>368</v>
      </c>
      <c r="P15" s="22">
        <v>1114</v>
      </c>
    </row>
    <row r="16" spans="1:16">
      <c r="A16" s="38" t="s">
        <v>40</v>
      </c>
      <c r="B16" s="22">
        <v>23</v>
      </c>
      <c r="C16" s="22">
        <v>9</v>
      </c>
      <c r="D16" s="22">
        <v>3</v>
      </c>
      <c r="E16" s="22">
        <v>12</v>
      </c>
      <c r="F16" s="22">
        <v>7</v>
      </c>
      <c r="G16" s="22">
        <v>5</v>
      </c>
      <c r="H16" s="23">
        <v>59</v>
      </c>
      <c r="I16" s="22">
        <v>8</v>
      </c>
      <c r="J16" s="22">
        <v>0</v>
      </c>
      <c r="K16" s="22">
        <v>2</v>
      </c>
      <c r="L16" s="22">
        <v>11</v>
      </c>
      <c r="M16" s="22">
        <v>3</v>
      </c>
      <c r="N16" s="22">
        <v>4</v>
      </c>
      <c r="O16" s="23">
        <v>28</v>
      </c>
      <c r="P16" s="22">
        <v>87</v>
      </c>
    </row>
    <row r="17" spans="1:16">
      <c r="A17" s="38" t="s">
        <v>41</v>
      </c>
      <c r="B17" s="22">
        <v>148</v>
      </c>
      <c r="C17" s="22">
        <v>100</v>
      </c>
      <c r="D17" s="22">
        <v>65</v>
      </c>
      <c r="E17" s="22">
        <v>122</v>
      </c>
      <c r="F17" s="22">
        <v>46</v>
      </c>
      <c r="G17" s="22">
        <v>88</v>
      </c>
      <c r="H17" s="23">
        <v>569</v>
      </c>
      <c r="I17" s="22">
        <v>36</v>
      </c>
      <c r="J17" s="22">
        <v>15</v>
      </c>
      <c r="K17" s="22">
        <v>213</v>
      </c>
      <c r="L17" s="22">
        <v>117</v>
      </c>
      <c r="M17" s="22">
        <v>35</v>
      </c>
      <c r="N17" s="22">
        <v>50</v>
      </c>
      <c r="O17" s="23">
        <v>466</v>
      </c>
      <c r="P17" s="22">
        <v>1035</v>
      </c>
    </row>
    <row r="18" spans="1:16">
      <c r="A18" s="44" t="s">
        <v>42</v>
      </c>
      <c r="B18" s="45">
        <v>30</v>
      </c>
      <c r="C18" s="45">
        <v>128</v>
      </c>
      <c r="D18" s="45">
        <v>117</v>
      </c>
      <c r="E18" s="45">
        <v>151</v>
      </c>
      <c r="F18" s="45">
        <v>23</v>
      </c>
      <c r="G18" s="45">
        <v>62</v>
      </c>
      <c r="H18" s="46">
        <v>511</v>
      </c>
      <c r="I18" s="45">
        <v>14</v>
      </c>
      <c r="J18" s="45">
        <v>5</v>
      </c>
      <c r="K18" s="45">
        <v>48</v>
      </c>
      <c r="L18" s="45">
        <v>18</v>
      </c>
      <c r="M18" s="45">
        <v>5</v>
      </c>
      <c r="N18" s="45">
        <v>30</v>
      </c>
      <c r="O18" s="46">
        <v>120</v>
      </c>
      <c r="P18" s="45">
        <v>631</v>
      </c>
    </row>
    <row r="19" spans="1:16">
      <c r="A19" s="38" t="s">
        <v>43</v>
      </c>
      <c r="B19" s="22">
        <v>258</v>
      </c>
      <c r="C19" s="22">
        <v>340</v>
      </c>
      <c r="D19" s="22">
        <v>384</v>
      </c>
      <c r="E19" s="22">
        <v>403</v>
      </c>
      <c r="F19" s="22">
        <v>132</v>
      </c>
      <c r="G19" s="22">
        <v>298</v>
      </c>
      <c r="H19" s="23">
        <v>1815</v>
      </c>
      <c r="I19" s="22">
        <v>290</v>
      </c>
      <c r="J19" s="22">
        <v>310</v>
      </c>
      <c r="K19" s="22">
        <v>930</v>
      </c>
      <c r="L19" s="22">
        <v>526</v>
      </c>
      <c r="M19" s="22">
        <v>133</v>
      </c>
      <c r="N19" s="22">
        <v>188</v>
      </c>
      <c r="O19" s="23">
        <v>2377</v>
      </c>
      <c r="P19" s="22">
        <v>4192</v>
      </c>
    </row>
    <row r="20" spans="1:16">
      <c r="A20" s="38" t="s">
        <v>44</v>
      </c>
      <c r="B20" s="22">
        <v>89</v>
      </c>
      <c r="C20" s="22">
        <v>86</v>
      </c>
      <c r="D20" s="22">
        <v>50</v>
      </c>
      <c r="E20" s="22">
        <v>87</v>
      </c>
      <c r="F20" s="22">
        <v>39</v>
      </c>
      <c r="G20" s="22">
        <v>32</v>
      </c>
      <c r="H20" s="23">
        <v>383</v>
      </c>
      <c r="I20" s="22">
        <v>48</v>
      </c>
      <c r="J20" s="22">
        <v>29</v>
      </c>
      <c r="K20" s="22">
        <v>97</v>
      </c>
      <c r="L20" s="22">
        <v>37</v>
      </c>
      <c r="M20" s="22">
        <v>28</v>
      </c>
      <c r="N20" s="22">
        <v>23</v>
      </c>
      <c r="O20" s="23">
        <v>262</v>
      </c>
      <c r="P20" s="22">
        <v>645</v>
      </c>
    </row>
    <row r="21" spans="1:16">
      <c r="A21" s="38" t="s">
        <v>45</v>
      </c>
      <c r="B21" s="22">
        <v>8</v>
      </c>
      <c r="C21" s="22">
        <v>17</v>
      </c>
      <c r="D21" s="22">
        <v>31</v>
      </c>
      <c r="E21" s="22">
        <v>25</v>
      </c>
      <c r="F21" s="22">
        <v>0</v>
      </c>
      <c r="G21" s="22">
        <v>6</v>
      </c>
      <c r="H21" s="23">
        <v>87</v>
      </c>
      <c r="I21" s="22">
        <v>37</v>
      </c>
      <c r="J21" s="22">
        <v>24</v>
      </c>
      <c r="K21" s="22">
        <v>48</v>
      </c>
      <c r="L21" s="22">
        <v>60</v>
      </c>
      <c r="M21" s="22">
        <v>29</v>
      </c>
      <c r="N21" s="22">
        <v>32</v>
      </c>
      <c r="O21" s="23">
        <v>230</v>
      </c>
      <c r="P21" s="22">
        <v>317</v>
      </c>
    </row>
    <row r="22" spans="1:16">
      <c r="A22" s="44" t="s">
        <v>46</v>
      </c>
      <c r="B22" s="45">
        <v>0</v>
      </c>
      <c r="C22" s="45">
        <v>26</v>
      </c>
      <c r="D22" s="45">
        <v>4</v>
      </c>
      <c r="E22" s="45">
        <v>14</v>
      </c>
      <c r="F22" s="45">
        <v>4</v>
      </c>
      <c r="G22" s="45">
        <v>17</v>
      </c>
      <c r="H22" s="46">
        <v>65</v>
      </c>
      <c r="I22" s="45">
        <v>11</v>
      </c>
      <c r="J22" s="45">
        <v>1</v>
      </c>
      <c r="K22" s="45">
        <v>22</v>
      </c>
      <c r="L22" s="45">
        <v>12</v>
      </c>
      <c r="M22" s="45">
        <v>7</v>
      </c>
      <c r="N22" s="45">
        <v>3</v>
      </c>
      <c r="O22" s="46">
        <v>56</v>
      </c>
      <c r="P22" s="45">
        <v>121</v>
      </c>
    </row>
    <row r="23" spans="1:16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7</v>
      </c>
      <c r="J23" s="22">
        <v>6</v>
      </c>
      <c r="K23" s="22">
        <v>22</v>
      </c>
      <c r="L23" s="22">
        <v>15</v>
      </c>
      <c r="M23" s="22">
        <v>3</v>
      </c>
      <c r="N23" s="22">
        <v>5</v>
      </c>
      <c r="O23" s="23">
        <v>58</v>
      </c>
      <c r="P23" s="22">
        <v>58</v>
      </c>
    </row>
    <row r="24" spans="1:16">
      <c r="A24" s="38" t="s">
        <v>48</v>
      </c>
      <c r="B24" s="22">
        <v>125</v>
      </c>
      <c r="C24" s="22">
        <v>295</v>
      </c>
      <c r="D24" s="22">
        <v>284</v>
      </c>
      <c r="E24" s="22">
        <v>76</v>
      </c>
      <c r="F24" s="22">
        <v>50</v>
      </c>
      <c r="G24" s="22">
        <v>19</v>
      </c>
      <c r="H24" s="23">
        <v>849</v>
      </c>
      <c r="I24" s="22">
        <v>121</v>
      </c>
      <c r="J24" s="22">
        <v>32</v>
      </c>
      <c r="K24" s="22">
        <v>801</v>
      </c>
      <c r="L24" s="22">
        <v>353</v>
      </c>
      <c r="M24" s="22">
        <v>220</v>
      </c>
      <c r="N24" s="22">
        <v>429</v>
      </c>
      <c r="O24" s="23">
        <v>1956</v>
      </c>
      <c r="P24" s="22">
        <v>2805</v>
      </c>
    </row>
    <row r="25" spans="1:16">
      <c r="A25" s="38" t="s">
        <v>49</v>
      </c>
      <c r="B25" s="22">
        <v>65</v>
      </c>
      <c r="C25" s="22">
        <v>167</v>
      </c>
      <c r="D25" s="22">
        <v>211</v>
      </c>
      <c r="E25" s="22">
        <v>216</v>
      </c>
      <c r="F25" s="22">
        <v>56</v>
      </c>
      <c r="G25" s="22">
        <v>157</v>
      </c>
      <c r="H25" s="23">
        <v>872</v>
      </c>
      <c r="I25" s="22">
        <v>98</v>
      </c>
      <c r="J25" s="22">
        <v>68</v>
      </c>
      <c r="K25" s="22">
        <v>123</v>
      </c>
      <c r="L25" s="22">
        <v>136</v>
      </c>
      <c r="M25" s="22">
        <v>54</v>
      </c>
      <c r="N25" s="22">
        <v>137</v>
      </c>
      <c r="O25" s="23">
        <v>616</v>
      </c>
      <c r="P25" s="22">
        <v>1488</v>
      </c>
    </row>
    <row r="26" spans="1:16">
      <c r="A26" s="44" t="s">
        <v>50</v>
      </c>
      <c r="B26" s="45">
        <v>0</v>
      </c>
      <c r="C26" s="45">
        <v>13</v>
      </c>
      <c r="D26" s="45">
        <v>22</v>
      </c>
      <c r="E26" s="45">
        <v>5</v>
      </c>
      <c r="F26" s="45">
        <v>0</v>
      </c>
      <c r="G26" s="45">
        <v>5</v>
      </c>
      <c r="H26" s="46">
        <v>45</v>
      </c>
      <c r="I26" s="45">
        <v>8</v>
      </c>
      <c r="J26" s="45">
        <v>11</v>
      </c>
      <c r="K26" s="45">
        <v>31</v>
      </c>
      <c r="L26" s="45">
        <v>10</v>
      </c>
      <c r="M26" s="45">
        <v>21</v>
      </c>
      <c r="N26" s="45">
        <v>4</v>
      </c>
      <c r="O26" s="46">
        <v>85</v>
      </c>
      <c r="P26" s="45">
        <v>130</v>
      </c>
    </row>
    <row r="27" spans="1:16">
      <c r="A27" s="38" t="s">
        <v>51</v>
      </c>
      <c r="B27" s="22">
        <v>33</v>
      </c>
      <c r="C27" s="22">
        <v>51</v>
      </c>
      <c r="D27" s="22">
        <v>29</v>
      </c>
      <c r="E27" s="22">
        <v>56</v>
      </c>
      <c r="F27" s="22">
        <v>8</v>
      </c>
      <c r="G27" s="22">
        <v>40</v>
      </c>
      <c r="H27" s="23">
        <v>217</v>
      </c>
      <c r="I27" s="22">
        <v>6</v>
      </c>
      <c r="J27" s="22">
        <v>0</v>
      </c>
      <c r="K27" s="22">
        <v>18</v>
      </c>
      <c r="L27" s="22">
        <v>7</v>
      </c>
      <c r="M27" s="22">
        <v>9</v>
      </c>
      <c r="N27" s="22">
        <v>5</v>
      </c>
      <c r="O27" s="23">
        <v>45</v>
      </c>
      <c r="P27" s="22">
        <v>262</v>
      </c>
    </row>
    <row r="28" spans="1:16">
      <c r="A28" s="38" t="s">
        <v>52</v>
      </c>
      <c r="B28" s="22">
        <v>74</v>
      </c>
      <c r="C28" s="22">
        <v>292</v>
      </c>
      <c r="D28" s="22">
        <v>4</v>
      </c>
      <c r="E28" s="22">
        <v>196</v>
      </c>
      <c r="F28" s="22">
        <v>27</v>
      </c>
      <c r="G28" s="22">
        <v>149</v>
      </c>
      <c r="H28" s="23">
        <v>742</v>
      </c>
      <c r="I28" s="22">
        <v>108</v>
      </c>
      <c r="J28" s="22">
        <v>4</v>
      </c>
      <c r="K28" s="22">
        <v>270</v>
      </c>
      <c r="L28" s="22">
        <v>154</v>
      </c>
      <c r="M28" s="22">
        <v>60</v>
      </c>
      <c r="N28" s="22">
        <v>248</v>
      </c>
      <c r="O28" s="23">
        <v>844</v>
      </c>
      <c r="P28" s="22">
        <v>1586</v>
      </c>
    </row>
    <row r="29" spans="1:16">
      <c r="A29" s="38" t="s">
        <v>53</v>
      </c>
      <c r="B29" s="22">
        <v>88</v>
      </c>
      <c r="C29" s="22">
        <v>124</v>
      </c>
      <c r="D29" s="22">
        <v>94</v>
      </c>
      <c r="E29" s="22">
        <v>72</v>
      </c>
      <c r="F29" s="22">
        <v>50</v>
      </c>
      <c r="G29" s="22">
        <v>282</v>
      </c>
      <c r="H29" s="23">
        <v>710</v>
      </c>
      <c r="I29" s="22">
        <v>24</v>
      </c>
      <c r="J29" s="22">
        <v>11</v>
      </c>
      <c r="K29" s="22">
        <v>45</v>
      </c>
      <c r="L29" s="22">
        <v>20</v>
      </c>
      <c r="M29" s="22">
        <v>27</v>
      </c>
      <c r="N29" s="22">
        <v>123</v>
      </c>
      <c r="O29" s="23">
        <v>250</v>
      </c>
      <c r="P29" s="22">
        <v>960</v>
      </c>
    </row>
    <row r="30" spans="1:16">
      <c r="A30" s="44" t="s">
        <v>54</v>
      </c>
      <c r="B30" s="45">
        <v>27</v>
      </c>
      <c r="C30" s="45">
        <v>113</v>
      </c>
      <c r="D30" s="45">
        <v>81</v>
      </c>
      <c r="E30" s="45">
        <v>105</v>
      </c>
      <c r="F30" s="45">
        <v>42</v>
      </c>
      <c r="G30" s="45">
        <v>60</v>
      </c>
      <c r="H30" s="46">
        <v>428</v>
      </c>
      <c r="I30" s="45">
        <v>2</v>
      </c>
      <c r="J30" s="45">
        <v>0</v>
      </c>
      <c r="K30" s="45">
        <v>35</v>
      </c>
      <c r="L30" s="45">
        <v>33</v>
      </c>
      <c r="M30" s="45">
        <v>6</v>
      </c>
      <c r="N30" s="45">
        <v>23</v>
      </c>
      <c r="O30" s="46">
        <v>99</v>
      </c>
      <c r="P30" s="45">
        <v>527</v>
      </c>
    </row>
    <row r="31" spans="1:16">
      <c r="A31" s="38" t="s">
        <v>55</v>
      </c>
      <c r="B31" s="22">
        <v>31</v>
      </c>
      <c r="C31" s="22">
        <v>83</v>
      </c>
      <c r="D31" s="22">
        <v>52</v>
      </c>
      <c r="E31" s="22">
        <v>93</v>
      </c>
      <c r="F31" s="22">
        <v>9</v>
      </c>
      <c r="G31" s="22">
        <v>57</v>
      </c>
      <c r="H31" s="23">
        <v>325</v>
      </c>
      <c r="I31" s="22">
        <v>14</v>
      </c>
      <c r="J31" s="22">
        <v>5</v>
      </c>
      <c r="K31" s="22">
        <v>26</v>
      </c>
      <c r="L31" s="22">
        <v>36</v>
      </c>
      <c r="M31" s="22">
        <v>17</v>
      </c>
      <c r="N31" s="22">
        <v>19</v>
      </c>
      <c r="O31" s="23">
        <v>117</v>
      </c>
      <c r="P31" s="22">
        <v>442</v>
      </c>
    </row>
    <row r="32" spans="1:16">
      <c r="A32" s="38" t="s">
        <v>56</v>
      </c>
      <c r="B32" s="22">
        <v>63</v>
      </c>
      <c r="C32" s="22">
        <v>212</v>
      </c>
      <c r="D32" s="22">
        <v>230</v>
      </c>
      <c r="E32" s="22">
        <v>17</v>
      </c>
      <c r="F32" s="22">
        <v>88</v>
      </c>
      <c r="G32" s="22">
        <v>84</v>
      </c>
      <c r="H32" s="23">
        <v>694</v>
      </c>
      <c r="I32" s="22">
        <v>25</v>
      </c>
      <c r="J32" s="22">
        <v>80</v>
      </c>
      <c r="K32" s="22">
        <v>6</v>
      </c>
      <c r="L32" s="22">
        <v>31</v>
      </c>
      <c r="M32" s="22">
        <v>2</v>
      </c>
      <c r="N32" s="22">
        <v>11</v>
      </c>
      <c r="O32" s="23">
        <v>155</v>
      </c>
      <c r="P32" s="22">
        <v>849</v>
      </c>
    </row>
    <row r="33" spans="1:16">
      <c r="A33" s="38" t="s">
        <v>57</v>
      </c>
      <c r="B33" s="22">
        <v>62</v>
      </c>
      <c r="C33" s="22">
        <v>85</v>
      </c>
      <c r="D33" s="22">
        <v>85</v>
      </c>
      <c r="E33" s="22">
        <v>209</v>
      </c>
      <c r="F33" s="22">
        <v>76</v>
      </c>
      <c r="G33" s="22">
        <v>146</v>
      </c>
      <c r="H33" s="23">
        <v>663</v>
      </c>
      <c r="I33" s="22">
        <v>28</v>
      </c>
      <c r="J33" s="22">
        <v>4</v>
      </c>
      <c r="K33" s="22">
        <v>78</v>
      </c>
      <c r="L33" s="22">
        <v>35</v>
      </c>
      <c r="M33" s="22">
        <v>2</v>
      </c>
      <c r="N33" s="22">
        <v>84</v>
      </c>
      <c r="O33" s="23">
        <v>231</v>
      </c>
      <c r="P33" s="22">
        <v>894</v>
      </c>
    </row>
    <row r="34" spans="1:16">
      <c r="A34" s="44" t="s">
        <v>58</v>
      </c>
      <c r="B34" s="45">
        <v>11</v>
      </c>
      <c r="C34" s="45">
        <v>30</v>
      </c>
      <c r="D34" s="45">
        <v>36</v>
      </c>
      <c r="E34" s="45">
        <v>36</v>
      </c>
      <c r="F34" s="45">
        <v>12</v>
      </c>
      <c r="G34" s="45">
        <v>29</v>
      </c>
      <c r="H34" s="46">
        <v>154</v>
      </c>
      <c r="I34" s="45">
        <v>4</v>
      </c>
      <c r="J34" s="45">
        <v>0</v>
      </c>
      <c r="K34" s="45">
        <v>7</v>
      </c>
      <c r="L34" s="45">
        <v>10</v>
      </c>
      <c r="M34" s="45">
        <v>5</v>
      </c>
      <c r="N34" s="45">
        <v>7</v>
      </c>
      <c r="O34" s="46">
        <v>33</v>
      </c>
      <c r="P34" s="45">
        <v>187</v>
      </c>
    </row>
    <row r="35" spans="1:16">
      <c r="A35" s="38" t="s">
        <v>59</v>
      </c>
      <c r="B35" s="22">
        <v>29</v>
      </c>
      <c r="C35" s="22">
        <v>82</v>
      </c>
      <c r="D35" s="22">
        <v>49</v>
      </c>
      <c r="E35" s="22">
        <v>62</v>
      </c>
      <c r="F35" s="22">
        <v>14</v>
      </c>
      <c r="G35" s="22">
        <v>21</v>
      </c>
      <c r="H35" s="23">
        <v>257</v>
      </c>
      <c r="I35" s="22">
        <v>45</v>
      </c>
      <c r="J35" s="22">
        <v>25</v>
      </c>
      <c r="K35" s="22">
        <v>99</v>
      </c>
      <c r="L35" s="22">
        <v>63</v>
      </c>
      <c r="M35" s="22">
        <v>30</v>
      </c>
      <c r="N35" s="22">
        <v>152</v>
      </c>
      <c r="O35" s="23">
        <v>414</v>
      </c>
      <c r="P35" s="22">
        <v>671</v>
      </c>
    </row>
    <row r="36" spans="1:16">
      <c r="A36" s="38" t="s">
        <v>60</v>
      </c>
      <c r="B36" s="22">
        <v>10</v>
      </c>
      <c r="C36" s="22">
        <v>11</v>
      </c>
      <c r="D36" s="22">
        <v>20</v>
      </c>
      <c r="E36" s="22">
        <v>29</v>
      </c>
      <c r="F36" s="22">
        <v>3</v>
      </c>
      <c r="G36" s="22">
        <v>14</v>
      </c>
      <c r="H36" s="23">
        <v>87</v>
      </c>
      <c r="I36" s="22">
        <v>41</v>
      </c>
      <c r="J36" s="22">
        <v>20</v>
      </c>
      <c r="K36" s="22">
        <v>126</v>
      </c>
      <c r="L36" s="22">
        <v>105</v>
      </c>
      <c r="M36" s="22">
        <v>29</v>
      </c>
      <c r="N36" s="22">
        <v>36</v>
      </c>
      <c r="O36" s="23">
        <v>357</v>
      </c>
      <c r="P36" s="22">
        <v>444</v>
      </c>
    </row>
    <row r="37" spans="1:16">
      <c r="A37" s="38" t="s">
        <v>61</v>
      </c>
      <c r="B37" s="22">
        <v>39</v>
      </c>
      <c r="C37" s="22">
        <v>117</v>
      </c>
      <c r="D37" s="22">
        <v>147</v>
      </c>
      <c r="E37" s="22">
        <v>268</v>
      </c>
      <c r="F37" s="22">
        <v>48</v>
      </c>
      <c r="G37" s="22">
        <v>153</v>
      </c>
      <c r="H37" s="23">
        <v>772</v>
      </c>
      <c r="I37" s="22">
        <v>100</v>
      </c>
      <c r="J37" s="22">
        <v>30</v>
      </c>
      <c r="K37" s="22">
        <v>261</v>
      </c>
      <c r="L37" s="22">
        <v>214</v>
      </c>
      <c r="M37" s="22">
        <v>64</v>
      </c>
      <c r="N37" s="22">
        <v>89</v>
      </c>
      <c r="O37" s="23">
        <v>758</v>
      </c>
      <c r="P37" s="22">
        <v>1530</v>
      </c>
    </row>
    <row r="38" spans="1:16">
      <c r="A38" s="44" t="s">
        <v>62</v>
      </c>
      <c r="B38" s="45">
        <v>18</v>
      </c>
      <c r="C38" s="45">
        <v>86</v>
      </c>
      <c r="D38" s="45">
        <v>102</v>
      </c>
      <c r="E38" s="45">
        <v>118</v>
      </c>
      <c r="F38" s="45">
        <v>36</v>
      </c>
      <c r="G38" s="45">
        <v>65</v>
      </c>
      <c r="H38" s="46">
        <v>425</v>
      </c>
      <c r="I38" s="45">
        <v>19</v>
      </c>
      <c r="J38" s="45">
        <v>9</v>
      </c>
      <c r="K38" s="45">
        <v>39</v>
      </c>
      <c r="L38" s="45">
        <v>58</v>
      </c>
      <c r="M38" s="45">
        <v>18</v>
      </c>
      <c r="N38" s="45">
        <v>29</v>
      </c>
      <c r="O38" s="46">
        <v>172</v>
      </c>
      <c r="P38" s="45">
        <v>597</v>
      </c>
    </row>
    <row r="39" spans="1:16">
      <c r="A39" s="38" t="s">
        <v>63</v>
      </c>
      <c r="B39" s="22">
        <v>72</v>
      </c>
      <c r="C39" s="22">
        <v>147</v>
      </c>
      <c r="D39" s="22">
        <v>179</v>
      </c>
      <c r="E39" s="22">
        <v>170</v>
      </c>
      <c r="F39" s="22">
        <v>19</v>
      </c>
      <c r="G39" s="22">
        <v>109</v>
      </c>
      <c r="H39" s="23">
        <v>696</v>
      </c>
      <c r="I39" s="22">
        <v>13</v>
      </c>
      <c r="J39" s="22">
        <v>2</v>
      </c>
      <c r="K39" s="22">
        <v>65</v>
      </c>
      <c r="L39" s="22">
        <v>25</v>
      </c>
      <c r="M39" s="22">
        <v>22</v>
      </c>
      <c r="N39" s="22">
        <v>45</v>
      </c>
      <c r="O39" s="23">
        <v>172</v>
      </c>
      <c r="P39" s="22">
        <v>868</v>
      </c>
    </row>
    <row r="40" spans="1:16">
      <c r="A40" s="38" t="s">
        <v>64</v>
      </c>
      <c r="B40" s="22">
        <v>76</v>
      </c>
      <c r="C40" s="22">
        <v>181</v>
      </c>
      <c r="D40" s="22">
        <v>123</v>
      </c>
      <c r="E40" s="22">
        <v>269</v>
      </c>
      <c r="F40" s="22">
        <v>21</v>
      </c>
      <c r="G40" s="22">
        <v>101</v>
      </c>
      <c r="H40" s="23">
        <v>771</v>
      </c>
      <c r="I40" s="22">
        <v>62</v>
      </c>
      <c r="J40" s="22">
        <v>39</v>
      </c>
      <c r="K40" s="22">
        <v>126</v>
      </c>
      <c r="L40" s="22">
        <v>54</v>
      </c>
      <c r="M40" s="22">
        <v>22</v>
      </c>
      <c r="N40" s="22">
        <v>35</v>
      </c>
      <c r="O40" s="23">
        <v>338</v>
      </c>
      <c r="P40" s="22">
        <v>1109</v>
      </c>
    </row>
    <row r="41" spans="1:16">
      <c r="A41" s="38" t="s">
        <v>65</v>
      </c>
      <c r="B41" s="22">
        <v>38</v>
      </c>
      <c r="C41" s="22">
        <v>50</v>
      </c>
      <c r="D41" s="22">
        <v>43</v>
      </c>
      <c r="E41" s="22">
        <v>26</v>
      </c>
      <c r="F41" s="22">
        <v>10</v>
      </c>
      <c r="G41" s="22">
        <v>25</v>
      </c>
      <c r="H41" s="23">
        <v>192</v>
      </c>
      <c r="I41" s="22">
        <v>1</v>
      </c>
      <c r="J41" s="22">
        <v>0</v>
      </c>
      <c r="K41" s="22">
        <v>14</v>
      </c>
      <c r="L41" s="22">
        <v>3</v>
      </c>
      <c r="M41" s="22">
        <v>1</v>
      </c>
      <c r="N41" s="22">
        <v>4</v>
      </c>
      <c r="O41" s="23">
        <v>23</v>
      </c>
      <c r="P41" s="22">
        <v>215</v>
      </c>
    </row>
    <row r="42" spans="1:16">
      <c r="A42" s="44" t="s">
        <v>66</v>
      </c>
      <c r="B42" s="45">
        <v>24</v>
      </c>
      <c r="C42" s="45">
        <v>53</v>
      </c>
      <c r="D42" s="45">
        <v>43</v>
      </c>
      <c r="E42" s="45">
        <v>42</v>
      </c>
      <c r="F42" s="45">
        <v>5</v>
      </c>
      <c r="G42" s="45">
        <v>45</v>
      </c>
      <c r="H42" s="46">
        <v>212</v>
      </c>
      <c r="I42" s="45">
        <v>0</v>
      </c>
      <c r="J42" s="45">
        <v>1</v>
      </c>
      <c r="K42" s="45">
        <v>14</v>
      </c>
      <c r="L42" s="45">
        <v>13</v>
      </c>
      <c r="M42" s="45">
        <v>2</v>
      </c>
      <c r="N42" s="45">
        <v>12</v>
      </c>
      <c r="O42" s="46">
        <v>42</v>
      </c>
      <c r="P42" s="45">
        <v>254</v>
      </c>
    </row>
    <row r="43" spans="1:16">
      <c r="A43" s="38" t="s">
        <v>67</v>
      </c>
      <c r="B43" s="22">
        <v>50</v>
      </c>
      <c r="C43" s="22">
        <v>41</v>
      </c>
      <c r="D43" s="22">
        <v>20</v>
      </c>
      <c r="E43" s="22">
        <v>43</v>
      </c>
      <c r="F43" s="22">
        <v>3</v>
      </c>
      <c r="G43" s="22">
        <v>10</v>
      </c>
      <c r="H43" s="23">
        <v>167</v>
      </c>
      <c r="I43" s="22">
        <v>16</v>
      </c>
      <c r="J43" s="22">
        <v>4</v>
      </c>
      <c r="K43" s="22">
        <v>40</v>
      </c>
      <c r="L43" s="22">
        <v>52</v>
      </c>
      <c r="M43" s="22">
        <v>16</v>
      </c>
      <c r="N43" s="22">
        <v>18</v>
      </c>
      <c r="O43" s="23">
        <v>146</v>
      </c>
      <c r="P43" s="22">
        <v>313</v>
      </c>
    </row>
    <row r="44" spans="1:16">
      <c r="A44" s="38" t="s">
        <v>68</v>
      </c>
      <c r="B44" s="22">
        <v>10</v>
      </c>
      <c r="C44" s="22">
        <v>20</v>
      </c>
      <c r="D44" s="22">
        <v>10</v>
      </c>
      <c r="E44" s="22">
        <v>19</v>
      </c>
      <c r="F44" s="22">
        <v>6</v>
      </c>
      <c r="G44" s="22">
        <v>10</v>
      </c>
      <c r="H44" s="23">
        <v>75</v>
      </c>
      <c r="I44" s="22">
        <v>10</v>
      </c>
      <c r="J44" s="22">
        <v>2</v>
      </c>
      <c r="K44" s="22">
        <v>4</v>
      </c>
      <c r="L44" s="22">
        <v>10</v>
      </c>
      <c r="M44" s="22">
        <v>3</v>
      </c>
      <c r="N44" s="22">
        <v>14</v>
      </c>
      <c r="O44" s="23">
        <v>43</v>
      </c>
      <c r="P44" s="22">
        <v>118</v>
      </c>
    </row>
    <row r="45" spans="1:16">
      <c r="A45" s="38" t="s">
        <v>69</v>
      </c>
      <c r="B45" s="22">
        <v>16</v>
      </c>
      <c r="C45" s="22">
        <v>62</v>
      </c>
      <c r="D45" s="22">
        <v>32</v>
      </c>
      <c r="E45" s="22">
        <v>41</v>
      </c>
      <c r="F45" s="22">
        <v>14</v>
      </c>
      <c r="G45" s="22">
        <v>36</v>
      </c>
      <c r="H45" s="23">
        <v>201</v>
      </c>
      <c r="I45" s="22">
        <v>43</v>
      </c>
      <c r="J45" s="22">
        <v>45</v>
      </c>
      <c r="K45" s="22">
        <v>188</v>
      </c>
      <c r="L45" s="22">
        <v>154</v>
      </c>
      <c r="M45" s="22">
        <v>52</v>
      </c>
      <c r="N45" s="22">
        <v>91</v>
      </c>
      <c r="O45" s="23">
        <v>573</v>
      </c>
      <c r="P45" s="22">
        <v>774</v>
      </c>
    </row>
    <row r="46" spans="1:16">
      <c r="A46" s="44" t="s">
        <v>70</v>
      </c>
      <c r="B46" s="45">
        <v>104</v>
      </c>
      <c r="C46" s="45">
        <v>53</v>
      </c>
      <c r="D46" s="45">
        <v>45</v>
      </c>
      <c r="E46" s="45">
        <v>76</v>
      </c>
      <c r="F46" s="45">
        <v>11</v>
      </c>
      <c r="G46" s="45">
        <v>72</v>
      </c>
      <c r="H46" s="46">
        <v>361</v>
      </c>
      <c r="I46" s="45">
        <v>13</v>
      </c>
      <c r="J46" s="45">
        <v>0</v>
      </c>
      <c r="K46" s="45">
        <v>50</v>
      </c>
      <c r="L46" s="45">
        <v>23</v>
      </c>
      <c r="M46" s="45">
        <v>18</v>
      </c>
      <c r="N46" s="45">
        <v>20</v>
      </c>
      <c r="O46" s="46">
        <v>124</v>
      </c>
      <c r="P46" s="45">
        <v>485</v>
      </c>
    </row>
    <row r="47" spans="1:16">
      <c r="A47" s="38" t="s">
        <v>71</v>
      </c>
      <c r="B47" s="22">
        <v>34</v>
      </c>
      <c r="C47" s="22">
        <v>85</v>
      </c>
      <c r="D47" s="22">
        <v>130</v>
      </c>
      <c r="E47" s="22">
        <v>106</v>
      </c>
      <c r="F47" s="22">
        <v>80</v>
      </c>
      <c r="G47" s="22">
        <v>136</v>
      </c>
      <c r="H47" s="23">
        <v>571</v>
      </c>
      <c r="I47" s="22">
        <v>89</v>
      </c>
      <c r="J47" s="22">
        <v>120</v>
      </c>
      <c r="K47" s="22">
        <v>383</v>
      </c>
      <c r="L47" s="22">
        <v>317</v>
      </c>
      <c r="M47" s="22">
        <v>83</v>
      </c>
      <c r="N47" s="22">
        <v>116</v>
      </c>
      <c r="O47" s="23">
        <v>1108</v>
      </c>
      <c r="P47" s="22">
        <v>1679</v>
      </c>
    </row>
    <row r="48" spans="1:16">
      <c r="A48" s="38" t="s">
        <v>72</v>
      </c>
      <c r="B48" s="22">
        <v>64</v>
      </c>
      <c r="C48" s="22">
        <v>116</v>
      </c>
      <c r="D48" s="22">
        <v>136</v>
      </c>
      <c r="E48" s="22">
        <v>254</v>
      </c>
      <c r="F48" s="22">
        <v>130</v>
      </c>
      <c r="G48" s="22">
        <v>327</v>
      </c>
      <c r="H48" s="23">
        <v>1027</v>
      </c>
      <c r="I48" s="22">
        <v>38</v>
      </c>
      <c r="J48" s="22">
        <v>13</v>
      </c>
      <c r="K48" s="22">
        <v>70</v>
      </c>
      <c r="L48" s="22">
        <v>73</v>
      </c>
      <c r="M48" s="22">
        <v>44</v>
      </c>
      <c r="N48" s="22">
        <v>183</v>
      </c>
      <c r="O48" s="23">
        <v>421</v>
      </c>
      <c r="P48" s="22">
        <v>1448</v>
      </c>
    </row>
    <row r="49" spans="1:16">
      <c r="A49" s="38" t="s">
        <v>73</v>
      </c>
      <c r="B49" s="22">
        <v>4</v>
      </c>
      <c r="C49" s="22">
        <v>18</v>
      </c>
      <c r="D49" s="22">
        <v>8</v>
      </c>
      <c r="E49" s="22">
        <v>20</v>
      </c>
      <c r="F49" s="22">
        <v>0</v>
      </c>
      <c r="G49" s="22">
        <v>16</v>
      </c>
      <c r="H49" s="23">
        <v>66</v>
      </c>
      <c r="I49" s="22">
        <v>0</v>
      </c>
      <c r="J49" s="22">
        <v>0</v>
      </c>
      <c r="K49" s="22">
        <v>1</v>
      </c>
      <c r="L49" s="22">
        <v>1</v>
      </c>
      <c r="M49" s="22">
        <v>0</v>
      </c>
      <c r="N49" s="22">
        <v>6</v>
      </c>
      <c r="O49" s="23">
        <v>8</v>
      </c>
      <c r="P49" s="22">
        <v>74</v>
      </c>
    </row>
    <row r="50" spans="1:16">
      <c r="A50" s="44" t="s">
        <v>74</v>
      </c>
      <c r="B50" s="45">
        <v>50</v>
      </c>
      <c r="C50" s="45">
        <v>106</v>
      </c>
      <c r="D50" s="45">
        <v>130</v>
      </c>
      <c r="E50" s="45">
        <v>286</v>
      </c>
      <c r="F50" s="45">
        <v>56</v>
      </c>
      <c r="G50" s="45">
        <v>175</v>
      </c>
      <c r="H50" s="46">
        <v>803</v>
      </c>
      <c r="I50" s="45">
        <v>67</v>
      </c>
      <c r="J50" s="45">
        <v>29</v>
      </c>
      <c r="K50" s="45">
        <v>144</v>
      </c>
      <c r="L50" s="45">
        <v>133</v>
      </c>
      <c r="M50" s="45">
        <v>82</v>
      </c>
      <c r="N50" s="45">
        <v>102</v>
      </c>
      <c r="O50" s="46">
        <v>557</v>
      </c>
      <c r="P50" s="45">
        <v>1360</v>
      </c>
    </row>
    <row r="51" spans="1:16">
      <c r="A51" s="38" t="s">
        <v>75</v>
      </c>
      <c r="B51" s="22">
        <v>49</v>
      </c>
      <c r="C51" s="22">
        <v>78</v>
      </c>
      <c r="D51" s="22">
        <v>86</v>
      </c>
      <c r="E51" s="22">
        <v>181</v>
      </c>
      <c r="F51" s="22">
        <v>6</v>
      </c>
      <c r="G51" s="22">
        <v>93</v>
      </c>
      <c r="H51" s="23">
        <v>493</v>
      </c>
      <c r="I51" s="22">
        <v>39</v>
      </c>
      <c r="J51" s="22">
        <v>11</v>
      </c>
      <c r="K51" s="22">
        <v>39</v>
      </c>
      <c r="L51" s="22">
        <v>70</v>
      </c>
      <c r="M51" s="22">
        <v>4</v>
      </c>
      <c r="N51" s="22">
        <v>13</v>
      </c>
      <c r="O51" s="23">
        <v>176</v>
      </c>
      <c r="P51" s="22">
        <v>669</v>
      </c>
    </row>
    <row r="52" spans="1:16">
      <c r="A52" s="38" t="s">
        <v>76</v>
      </c>
      <c r="B52" s="22">
        <v>37</v>
      </c>
      <c r="C52" s="22">
        <v>125</v>
      </c>
      <c r="D52" s="22">
        <v>70</v>
      </c>
      <c r="E52" s="22">
        <v>103</v>
      </c>
      <c r="F52" s="22">
        <v>25</v>
      </c>
      <c r="G52" s="22">
        <v>52</v>
      </c>
      <c r="H52" s="23">
        <v>412</v>
      </c>
      <c r="I52" s="22">
        <v>19</v>
      </c>
      <c r="J52" s="22">
        <v>24</v>
      </c>
      <c r="K52" s="22">
        <v>41</v>
      </c>
      <c r="L52" s="22">
        <v>50</v>
      </c>
      <c r="M52" s="22">
        <v>16</v>
      </c>
      <c r="N52" s="22">
        <v>12</v>
      </c>
      <c r="O52" s="23">
        <v>162</v>
      </c>
      <c r="P52" s="22">
        <v>574</v>
      </c>
    </row>
    <row r="53" spans="1:16">
      <c r="A53" s="38" t="s">
        <v>77</v>
      </c>
      <c r="B53" s="22">
        <v>58</v>
      </c>
      <c r="C53" s="22">
        <v>188</v>
      </c>
      <c r="D53" s="22">
        <v>244</v>
      </c>
      <c r="E53" s="22">
        <v>166</v>
      </c>
      <c r="F53" s="22">
        <v>63</v>
      </c>
      <c r="G53" s="22">
        <v>94</v>
      </c>
      <c r="H53" s="23">
        <v>813</v>
      </c>
      <c r="I53" s="22">
        <v>71</v>
      </c>
      <c r="J53" s="22">
        <v>40</v>
      </c>
      <c r="K53" s="22">
        <v>216</v>
      </c>
      <c r="L53" s="22">
        <v>102</v>
      </c>
      <c r="M53" s="22">
        <v>50</v>
      </c>
      <c r="N53" s="22">
        <v>188</v>
      </c>
      <c r="O53" s="23">
        <v>667</v>
      </c>
      <c r="P53" s="22">
        <v>1480</v>
      </c>
    </row>
    <row r="54" spans="1:16">
      <c r="A54" s="44" t="s">
        <v>78</v>
      </c>
      <c r="B54" s="45">
        <v>1</v>
      </c>
      <c r="C54" s="45">
        <v>3</v>
      </c>
      <c r="D54" s="45">
        <v>5</v>
      </c>
      <c r="E54" s="45">
        <v>1</v>
      </c>
      <c r="F54" s="45">
        <v>0</v>
      </c>
      <c r="G54" s="45">
        <v>1</v>
      </c>
      <c r="H54" s="46">
        <v>11</v>
      </c>
      <c r="I54" s="45">
        <v>10</v>
      </c>
      <c r="J54" s="45">
        <v>7</v>
      </c>
      <c r="K54" s="45">
        <v>16</v>
      </c>
      <c r="L54" s="45">
        <v>18</v>
      </c>
      <c r="M54" s="45">
        <v>5</v>
      </c>
      <c r="N54" s="45">
        <v>2</v>
      </c>
      <c r="O54" s="46">
        <v>58</v>
      </c>
      <c r="P54" s="45">
        <v>69</v>
      </c>
    </row>
    <row r="55" spans="1:16">
      <c r="A55" s="38" t="s">
        <v>79</v>
      </c>
      <c r="B55" s="22">
        <v>64</v>
      </c>
      <c r="C55" s="22">
        <v>247</v>
      </c>
      <c r="D55" s="22">
        <v>234</v>
      </c>
      <c r="E55" s="22">
        <v>31</v>
      </c>
      <c r="F55" s="22">
        <v>135</v>
      </c>
      <c r="G55" s="22">
        <v>0</v>
      </c>
      <c r="H55" s="23">
        <v>711</v>
      </c>
      <c r="I55" s="22">
        <v>14</v>
      </c>
      <c r="J55" s="22">
        <v>4</v>
      </c>
      <c r="K55" s="22">
        <v>136</v>
      </c>
      <c r="L55" s="22">
        <v>10</v>
      </c>
      <c r="M55" s="22">
        <v>6</v>
      </c>
      <c r="N55" s="22">
        <v>0</v>
      </c>
      <c r="O55" s="23">
        <v>170</v>
      </c>
      <c r="P55" s="22">
        <v>881</v>
      </c>
    </row>
    <row r="56" spans="1:16">
      <c r="A56" s="38" t="s">
        <v>80</v>
      </c>
      <c r="B56" s="22">
        <v>13</v>
      </c>
      <c r="C56" s="22">
        <v>31</v>
      </c>
      <c r="D56" s="22">
        <v>26</v>
      </c>
      <c r="E56" s="22">
        <v>30</v>
      </c>
      <c r="F56" s="22">
        <v>5</v>
      </c>
      <c r="G56" s="22">
        <v>28</v>
      </c>
      <c r="H56" s="23">
        <v>133</v>
      </c>
      <c r="I56" s="22">
        <v>5</v>
      </c>
      <c r="J56" s="22">
        <v>0</v>
      </c>
      <c r="K56" s="22">
        <v>6</v>
      </c>
      <c r="L56" s="22">
        <v>3</v>
      </c>
      <c r="M56" s="22">
        <v>3</v>
      </c>
      <c r="N56" s="22">
        <v>8</v>
      </c>
      <c r="O56" s="23">
        <v>25</v>
      </c>
      <c r="P56" s="22">
        <v>158</v>
      </c>
    </row>
    <row r="57" spans="1:16">
      <c r="A57" s="38" t="s">
        <v>81</v>
      </c>
      <c r="B57" s="22">
        <v>90</v>
      </c>
      <c r="C57" s="22">
        <v>105</v>
      </c>
      <c r="D57" s="22">
        <v>218</v>
      </c>
      <c r="E57" s="22">
        <v>181</v>
      </c>
      <c r="F57" s="22">
        <v>117</v>
      </c>
      <c r="G57" s="22">
        <v>106</v>
      </c>
      <c r="H57" s="23">
        <v>817</v>
      </c>
      <c r="I57" s="22">
        <v>59</v>
      </c>
      <c r="J57" s="22">
        <v>12</v>
      </c>
      <c r="K57" s="22">
        <v>180</v>
      </c>
      <c r="L57" s="22">
        <v>109</v>
      </c>
      <c r="M57" s="22">
        <v>40</v>
      </c>
      <c r="N57" s="22">
        <v>42</v>
      </c>
      <c r="O57" s="23">
        <v>442</v>
      </c>
      <c r="P57" s="22">
        <v>1259</v>
      </c>
    </row>
    <row r="58" spans="1:16">
      <c r="A58" s="44" t="s">
        <v>82</v>
      </c>
      <c r="B58" s="45">
        <v>245</v>
      </c>
      <c r="C58" s="45">
        <v>355</v>
      </c>
      <c r="D58" s="45">
        <v>281</v>
      </c>
      <c r="E58" s="45">
        <v>443</v>
      </c>
      <c r="F58" s="45">
        <v>93</v>
      </c>
      <c r="G58" s="45">
        <v>302</v>
      </c>
      <c r="H58" s="46">
        <v>1719</v>
      </c>
      <c r="I58" s="45">
        <v>292</v>
      </c>
      <c r="J58" s="45">
        <v>190</v>
      </c>
      <c r="K58" s="45">
        <v>363</v>
      </c>
      <c r="L58" s="45">
        <v>100</v>
      </c>
      <c r="M58" s="45">
        <v>14</v>
      </c>
      <c r="N58" s="45">
        <v>505</v>
      </c>
      <c r="O58" s="46">
        <v>1464</v>
      </c>
      <c r="P58" s="45">
        <v>3183</v>
      </c>
    </row>
    <row r="59" spans="1:16">
      <c r="A59" s="38" t="s">
        <v>83</v>
      </c>
      <c r="B59" s="22">
        <v>48</v>
      </c>
      <c r="C59" s="22">
        <v>40</v>
      </c>
      <c r="D59" s="22">
        <v>18</v>
      </c>
      <c r="E59" s="22">
        <v>17</v>
      </c>
      <c r="F59" s="22">
        <v>4</v>
      </c>
      <c r="G59" s="22">
        <v>3</v>
      </c>
      <c r="H59" s="23">
        <v>130</v>
      </c>
      <c r="I59" s="22">
        <v>49</v>
      </c>
      <c r="J59" s="22">
        <v>1</v>
      </c>
      <c r="K59" s="22">
        <v>39</v>
      </c>
      <c r="L59" s="22">
        <v>49</v>
      </c>
      <c r="M59" s="22">
        <v>17</v>
      </c>
      <c r="N59" s="22">
        <v>40</v>
      </c>
      <c r="O59" s="23">
        <v>195</v>
      </c>
      <c r="P59" s="22">
        <v>325</v>
      </c>
    </row>
    <row r="60" spans="1:16">
      <c r="A60" s="38" t="s">
        <v>84</v>
      </c>
      <c r="B60" s="22">
        <v>16</v>
      </c>
      <c r="C60" s="22">
        <v>16</v>
      </c>
      <c r="D60" s="22">
        <v>20</v>
      </c>
      <c r="E60" s="22">
        <v>22</v>
      </c>
      <c r="F60" s="22">
        <v>1</v>
      </c>
      <c r="G60" s="22">
        <v>19</v>
      </c>
      <c r="H60" s="23">
        <v>94</v>
      </c>
      <c r="I60" s="22">
        <v>1</v>
      </c>
      <c r="J60" s="22">
        <v>4</v>
      </c>
      <c r="K60" s="22">
        <v>2</v>
      </c>
      <c r="L60" s="22">
        <v>3</v>
      </c>
      <c r="M60" s="22">
        <v>1</v>
      </c>
      <c r="N60" s="22">
        <v>1</v>
      </c>
      <c r="O60" s="23">
        <v>12</v>
      </c>
      <c r="P60" s="22">
        <v>106</v>
      </c>
    </row>
    <row r="61" spans="1:16">
      <c r="A61" s="38" t="s">
        <v>85</v>
      </c>
      <c r="B61" s="22">
        <v>78</v>
      </c>
      <c r="C61" s="22">
        <v>118</v>
      </c>
      <c r="D61" s="22">
        <v>123</v>
      </c>
      <c r="E61" s="22">
        <v>182</v>
      </c>
      <c r="F61" s="22">
        <v>7</v>
      </c>
      <c r="G61" s="22">
        <v>83</v>
      </c>
      <c r="H61" s="23">
        <v>591</v>
      </c>
      <c r="I61" s="22">
        <v>53</v>
      </c>
      <c r="J61" s="22">
        <v>8</v>
      </c>
      <c r="K61" s="22">
        <v>96</v>
      </c>
      <c r="L61" s="22">
        <v>77</v>
      </c>
      <c r="M61" s="22">
        <v>40</v>
      </c>
      <c r="N61" s="22">
        <v>35</v>
      </c>
      <c r="O61" s="23">
        <v>309</v>
      </c>
      <c r="P61" s="22">
        <v>900</v>
      </c>
    </row>
    <row r="62" spans="1:16">
      <c r="A62" s="44" t="s">
        <v>86</v>
      </c>
      <c r="B62" s="45">
        <v>39</v>
      </c>
      <c r="C62" s="45">
        <v>100</v>
      </c>
      <c r="D62" s="45">
        <v>46</v>
      </c>
      <c r="E62" s="45">
        <v>117</v>
      </c>
      <c r="F62" s="45">
        <v>33</v>
      </c>
      <c r="G62" s="45">
        <v>59</v>
      </c>
      <c r="H62" s="46">
        <v>394</v>
      </c>
      <c r="I62" s="45">
        <v>28</v>
      </c>
      <c r="J62" s="45">
        <v>40</v>
      </c>
      <c r="K62" s="45">
        <v>69</v>
      </c>
      <c r="L62" s="45">
        <v>73</v>
      </c>
      <c r="M62" s="45">
        <v>22</v>
      </c>
      <c r="N62" s="45">
        <v>27</v>
      </c>
      <c r="O62" s="46">
        <v>259</v>
      </c>
      <c r="P62" s="45">
        <v>653</v>
      </c>
    </row>
    <row r="63" spans="1:16">
      <c r="A63" s="38" t="s">
        <v>87</v>
      </c>
      <c r="B63" s="22">
        <v>39</v>
      </c>
      <c r="C63" s="22">
        <v>68</v>
      </c>
      <c r="D63" s="22">
        <v>67</v>
      </c>
      <c r="E63" s="22">
        <v>97</v>
      </c>
      <c r="F63" s="22">
        <v>8</v>
      </c>
      <c r="G63" s="22">
        <v>34</v>
      </c>
      <c r="H63" s="23">
        <v>313</v>
      </c>
      <c r="I63" s="22">
        <v>13</v>
      </c>
      <c r="J63" s="22">
        <v>2</v>
      </c>
      <c r="K63" s="22">
        <v>24</v>
      </c>
      <c r="L63" s="22">
        <v>14</v>
      </c>
      <c r="M63" s="22">
        <v>9</v>
      </c>
      <c r="N63" s="22">
        <v>1</v>
      </c>
      <c r="O63" s="23">
        <v>63</v>
      </c>
      <c r="P63" s="22">
        <v>376</v>
      </c>
    </row>
    <row r="64" spans="1:16">
      <c r="A64" s="38" t="s">
        <v>88</v>
      </c>
      <c r="B64" s="22">
        <v>19</v>
      </c>
      <c r="C64" s="22">
        <v>161</v>
      </c>
      <c r="D64" s="22">
        <v>120</v>
      </c>
      <c r="E64" s="22">
        <v>143</v>
      </c>
      <c r="F64" s="22">
        <v>19</v>
      </c>
      <c r="G64" s="22">
        <v>126</v>
      </c>
      <c r="H64" s="23">
        <v>588</v>
      </c>
      <c r="I64" s="22">
        <v>10</v>
      </c>
      <c r="J64" s="22">
        <v>0</v>
      </c>
      <c r="K64" s="22">
        <v>54</v>
      </c>
      <c r="L64" s="22">
        <v>57</v>
      </c>
      <c r="M64" s="22">
        <v>12</v>
      </c>
      <c r="N64" s="22">
        <v>24</v>
      </c>
      <c r="O64" s="23">
        <v>157</v>
      </c>
      <c r="P64" s="22">
        <v>745</v>
      </c>
    </row>
    <row r="65" spans="1:16" ht="15" thickBot="1">
      <c r="A65" s="38" t="s">
        <v>89</v>
      </c>
      <c r="B65" s="22">
        <v>46</v>
      </c>
      <c r="C65" s="22">
        <v>33</v>
      </c>
      <c r="D65" s="22">
        <v>26</v>
      </c>
      <c r="E65" s="22">
        <v>26</v>
      </c>
      <c r="F65" s="22">
        <v>4</v>
      </c>
      <c r="G65" s="22">
        <v>7</v>
      </c>
      <c r="H65" s="23">
        <v>142</v>
      </c>
      <c r="I65" s="22">
        <v>7</v>
      </c>
      <c r="J65" s="22">
        <v>0</v>
      </c>
      <c r="K65" s="22">
        <v>4</v>
      </c>
      <c r="L65" s="22">
        <v>4</v>
      </c>
      <c r="M65" s="22">
        <v>7</v>
      </c>
      <c r="N65" s="22">
        <v>6</v>
      </c>
      <c r="O65" s="23">
        <v>28</v>
      </c>
      <c r="P65" s="22">
        <v>170</v>
      </c>
    </row>
    <row r="66" spans="1:16" ht="15" thickTop="1">
      <c r="A66" s="60" t="s">
        <v>90</v>
      </c>
      <c r="B66" s="47">
        <v>2675</v>
      </c>
      <c r="C66" s="47">
        <v>5205</v>
      </c>
      <c r="D66" s="47">
        <v>4742</v>
      </c>
      <c r="E66" s="47">
        <v>5699</v>
      </c>
      <c r="F66" s="47">
        <v>1702</v>
      </c>
      <c r="G66" s="47">
        <v>3955</v>
      </c>
      <c r="H66" s="48">
        <v>23978</v>
      </c>
      <c r="I66" s="47">
        <v>2154</v>
      </c>
      <c r="J66" s="47">
        <v>1290</v>
      </c>
      <c r="K66" s="47">
        <v>5872</v>
      </c>
      <c r="L66" s="47">
        <v>3754</v>
      </c>
      <c r="M66" s="47">
        <v>1441</v>
      </c>
      <c r="N66" s="47">
        <v>3328</v>
      </c>
      <c r="O66" s="48">
        <v>17839</v>
      </c>
      <c r="P66" s="47">
        <v>41817</v>
      </c>
    </row>
    <row r="67" spans="1:16">
      <c r="A67" s="44" t="s">
        <v>91</v>
      </c>
      <c r="B67" s="45">
        <v>33</v>
      </c>
      <c r="C67" s="45">
        <v>27</v>
      </c>
      <c r="D67" s="45">
        <v>53</v>
      </c>
      <c r="E67" s="45">
        <v>31</v>
      </c>
      <c r="F67" s="45">
        <v>19</v>
      </c>
      <c r="G67" s="45">
        <v>49</v>
      </c>
      <c r="H67" s="46">
        <v>212</v>
      </c>
      <c r="I67" s="45">
        <v>99</v>
      </c>
      <c r="J67" s="45">
        <v>21</v>
      </c>
      <c r="K67" s="45">
        <v>78</v>
      </c>
      <c r="L67" s="45">
        <v>71</v>
      </c>
      <c r="M67" s="45">
        <v>56</v>
      </c>
      <c r="N67" s="45">
        <v>58</v>
      </c>
      <c r="O67" s="46">
        <v>383</v>
      </c>
      <c r="P67" s="45">
        <v>595</v>
      </c>
    </row>
    <row r="68" spans="1:16">
      <c r="A68" s="61" t="s">
        <v>92</v>
      </c>
      <c r="B68" s="45">
        <v>2708</v>
      </c>
      <c r="C68" s="45">
        <v>5232</v>
      </c>
      <c r="D68" s="45">
        <v>4795</v>
      </c>
      <c r="E68" s="45">
        <v>5730</v>
      </c>
      <c r="F68" s="45">
        <v>1721</v>
      </c>
      <c r="G68" s="45">
        <v>4004</v>
      </c>
      <c r="H68" s="46">
        <v>24190</v>
      </c>
      <c r="I68" s="45">
        <v>2253</v>
      </c>
      <c r="J68" s="45">
        <v>1311</v>
      </c>
      <c r="K68" s="45">
        <v>5950</v>
      </c>
      <c r="L68" s="45">
        <v>3825</v>
      </c>
      <c r="M68" s="45">
        <v>1497</v>
      </c>
      <c r="N68" s="45">
        <v>3386</v>
      </c>
      <c r="O68" s="46">
        <v>18222</v>
      </c>
      <c r="P68" s="45">
        <v>42412</v>
      </c>
    </row>
    <row r="69" spans="1:16">
      <c r="A69" s="49"/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6D06-9F32-4CDC-B4A3-48326E55514B}">
  <sheetPr transitionEvaluation="1"/>
  <dimension ref="A7:P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2" max="3" width="13.625" customWidth="1"/>
    <col min="4" max="4" width="10.625" customWidth="1"/>
    <col min="5" max="5" width="12.875" customWidth="1"/>
    <col min="6" max="6" width="11.75" customWidth="1"/>
    <col min="9" max="9" width="10.75" customWidth="1"/>
    <col min="10" max="10" width="15.125" customWidth="1"/>
    <col min="11" max="11" width="11.625" customWidth="1"/>
    <col min="13" max="13" width="10.25" customWidth="1"/>
  </cols>
  <sheetData>
    <row r="7" spans="1:16" ht="26.25">
      <c r="A7" s="26" t="s">
        <v>93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6">
      <c r="A10" s="63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83" t="s">
        <v>36</v>
      </c>
      <c r="P10" s="183"/>
    </row>
    <row r="11" spans="1:16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6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6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6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6">
      <c r="A15" s="38" t="s">
        <v>39</v>
      </c>
      <c r="B15" s="22">
        <v>57</v>
      </c>
      <c r="C15" s="22">
        <v>179</v>
      </c>
      <c r="D15" s="22">
        <v>149</v>
      </c>
      <c r="E15" s="22">
        <v>210</v>
      </c>
      <c r="F15" s="22">
        <v>48</v>
      </c>
      <c r="G15" s="22">
        <v>112</v>
      </c>
      <c r="H15" s="23">
        <v>755</v>
      </c>
      <c r="I15" s="22">
        <v>45</v>
      </c>
      <c r="J15" s="22">
        <v>3</v>
      </c>
      <c r="K15" s="22">
        <v>118</v>
      </c>
      <c r="L15" s="22">
        <v>83</v>
      </c>
      <c r="M15" s="22">
        <v>43</v>
      </c>
      <c r="N15" s="22">
        <v>36</v>
      </c>
      <c r="O15" s="23">
        <v>328</v>
      </c>
      <c r="P15" s="22">
        <v>1083</v>
      </c>
    </row>
    <row r="16" spans="1:16">
      <c r="A16" s="38" t="s">
        <v>40</v>
      </c>
      <c r="B16" s="22">
        <v>21</v>
      </c>
      <c r="C16" s="22">
        <v>7</v>
      </c>
      <c r="D16" s="22">
        <v>5</v>
      </c>
      <c r="E16" s="22">
        <v>10</v>
      </c>
      <c r="F16" s="22">
        <v>3</v>
      </c>
      <c r="G16" s="22">
        <v>11</v>
      </c>
      <c r="H16" s="23">
        <v>57</v>
      </c>
      <c r="I16" s="22">
        <v>2</v>
      </c>
      <c r="J16" s="22">
        <v>0</v>
      </c>
      <c r="K16" s="22">
        <v>3</v>
      </c>
      <c r="L16" s="22">
        <v>17</v>
      </c>
      <c r="M16" s="22">
        <v>2</v>
      </c>
      <c r="N16" s="22">
        <v>4</v>
      </c>
      <c r="O16" s="23">
        <v>28</v>
      </c>
      <c r="P16" s="22">
        <v>85</v>
      </c>
    </row>
    <row r="17" spans="1:16">
      <c r="A17" s="38" t="s">
        <v>41</v>
      </c>
      <c r="B17" s="22">
        <v>126</v>
      </c>
      <c r="C17" s="22">
        <v>85</v>
      </c>
      <c r="D17" s="22">
        <v>96</v>
      </c>
      <c r="E17" s="22">
        <v>133</v>
      </c>
      <c r="F17" s="22">
        <v>39</v>
      </c>
      <c r="G17" s="22">
        <v>52</v>
      </c>
      <c r="H17" s="23">
        <v>531</v>
      </c>
      <c r="I17" s="22">
        <v>28</v>
      </c>
      <c r="J17" s="22">
        <v>13</v>
      </c>
      <c r="K17" s="22">
        <v>164</v>
      </c>
      <c r="L17" s="22">
        <v>90</v>
      </c>
      <c r="M17" s="22">
        <v>52</v>
      </c>
      <c r="N17" s="22">
        <v>26</v>
      </c>
      <c r="O17" s="23">
        <v>373</v>
      </c>
      <c r="P17" s="22">
        <v>904</v>
      </c>
    </row>
    <row r="18" spans="1:16">
      <c r="A18" s="44" t="s">
        <v>42</v>
      </c>
      <c r="B18" s="45">
        <v>31</v>
      </c>
      <c r="C18" s="45">
        <v>121</v>
      </c>
      <c r="D18" s="45">
        <v>94</v>
      </c>
      <c r="E18" s="45">
        <v>150</v>
      </c>
      <c r="F18" s="45">
        <v>3</v>
      </c>
      <c r="G18" s="45">
        <v>97</v>
      </c>
      <c r="H18" s="46">
        <v>496</v>
      </c>
      <c r="I18" s="45">
        <v>14</v>
      </c>
      <c r="J18" s="45">
        <v>7</v>
      </c>
      <c r="K18" s="45">
        <v>49</v>
      </c>
      <c r="L18" s="45">
        <v>13</v>
      </c>
      <c r="M18" s="45">
        <v>1</v>
      </c>
      <c r="N18" s="45">
        <v>29</v>
      </c>
      <c r="O18" s="46">
        <v>113</v>
      </c>
      <c r="P18" s="45">
        <v>609</v>
      </c>
    </row>
    <row r="19" spans="1:16">
      <c r="A19" s="38" t="s">
        <v>43</v>
      </c>
      <c r="B19" s="22">
        <v>256</v>
      </c>
      <c r="C19" s="22">
        <v>359</v>
      </c>
      <c r="D19" s="22">
        <v>375</v>
      </c>
      <c r="E19" s="22">
        <v>397</v>
      </c>
      <c r="F19" s="22">
        <v>137</v>
      </c>
      <c r="G19" s="22">
        <v>269</v>
      </c>
      <c r="H19" s="23">
        <v>1793</v>
      </c>
      <c r="I19" s="22">
        <v>274</v>
      </c>
      <c r="J19" s="22">
        <v>334</v>
      </c>
      <c r="K19" s="22">
        <v>962</v>
      </c>
      <c r="L19" s="22">
        <v>505</v>
      </c>
      <c r="M19" s="22">
        <v>146</v>
      </c>
      <c r="N19" s="22">
        <v>218</v>
      </c>
      <c r="O19" s="23">
        <v>2439</v>
      </c>
      <c r="P19" s="22">
        <v>4232</v>
      </c>
    </row>
    <row r="20" spans="1:16">
      <c r="A20" s="38" t="s">
        <v>44</v>
      </c>
      <c r="B20" s="22">
        <v>76</v>
      </c>
      <c r="C20" s="22">
        <v>70</v>
      </c>
      <c r="D20" s="22">
        <v>45</v>
      </c>
      <c r="E20" s="22">
        <v>87</v>
      </c>
      <c r="F20" s="22">
        <v>36</v>
      </c>
      <c r="G20" s="22">
        <v>34</v>
      </c>
      <c r="H20" s="23">
        <v>348</v>
      </c>
      <c r="I20" s="22">
        <v>51</v>
      </c>
      <c r="J20" s="22">
        <v>26</v>
      </c>
      <c r="K20" s="22">
        <v>84</v>
      </c>
      <c r="L20" s="22">
        <v>37</v>
      </c>
      <c r="M20" s="22">
        <v>18</v>
      </c>
      <c r="N20" s="22">
        <v>22</v>
      </c>
      <c r="O20" s="23">
        <v>238</v>
      </c>
      <c r="P20" s="22">
        <v>586</v>
      </c>
    </row>
    <row r="21" spans="1:16">
      <c r="A21" s="38" t="s">
        <v>45</v>
      </c>
      <c r="B21" s="22">
        <v>4</v>
      </c>
      <c r="C21" s="22">
        <v>15</v>
      </c>
      <c r="D21" s="22">
        <v>26</v>
      </c>
      <c r="E21" s="22">
        <v>24</v>
      </c>
      <c r="F21" s="22">
        <v>7</v>
      </c>
      <c r="G21" s="22">
        <v>12</v>
      </c>
      <c r="H21" s="23">
        <v>88</v>
      </c>
      <c r="I21" s="22">
        <v>47</v>
      </c>
      <c r="J21" s="22">
        <v>17</v>
      </c>
      <c r="K21" s="22">
        <v>51</v>
      </c>
      <c r="L21" s="22">
        <v>56</v>
      </c>
      <c r="M21" s="22">
        <v>32</v>
      </c>
      <c r="N21" s="22">
        <v>19</v>
      </c>
      <c r="O21" s="23">
        <v>222</v>
      </c>
      <c r="P21" s="22">
        <v>310</v>
      </c>
    </row>
    <row r="22" spans="1:16">
      <c r="A22" s="44" t="s">
        <v>46</v>
      </c>
      <c r="B22" s="45">
        <v>0</v>
      </c>
      <c r="C22" s="45">
        <v>25</v>
      </c>
      <c r="D22" s="45">
        <v>7</v>
      </c>
      <c r="E22" s="45">
        <v>17</v>
      </c>
      <c r="F22" s="45">
        <v>0</v>
      </c>
      <c r="G22" s="45">
        <v>18</v>
      </c>
      <c r="H22" s="46">
        <v>67</v>
      </c>
      <c r="I22" s="45">
        <v>3</v>
      </c>
      <c r="J22" s="45">
        <v>0</v>
      </c>
      <c r="K22" s="45">
        <v>19</v>
      </c>
      <c r="L22" s="45">
        <v>15</v>
      </c>
      <c r="M22" s="45">
        <v>6</v>
      </c>
      <c r="N22" s="45">
        <v>2</v>
      </c>
      <c r="O22" s="46">
        <v>45</v>
      </c>
      <c r="P22" s="45">
        <v>112</v>
      </c>
    </row>
    <row r="23" spans="1:16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7</v>
      </c>
      <c r="J23" s="22">
        <v>6</v>
      </c>
      <c r="K23" s="22">
        <v>22</v>
      </c>
      <c r="L23" s="22">
        <v>22</v>
      </c>
      <c r="M23" s="22">
        <v>3</v>
      </c>
      <c r="N23" s="22">
        <v>9</v>
      </c>
      <c r="O23" s="23">
        <v>69</v>
      </c>
      <c r="P23" s="22">
        <v>69</v>
      </c>
    </row>
    <row r="24" spans="1:16">
      <c r="A24" s="38" t="s">
        <v>48</v>
      </c>
      <c r="B24" s="22">
        <v>120</v>
      </c>
      <c r="C24" s="22">
        <v>330</v>
      </c>
      <c r="D24" s="22">
        <v>103</v>
      </c>
      <c r="E24" s="22">
        <v>119</v>
      </c>
      <c r="F24" s="22">
        <v>106</v>
      </c>
      <c r="G24" s="22">
        <v>426</v>
      </c>
      <c r="H24" s="23">
        <v>1204</v>
      </c>
      <c r="I24" s="22">
        <v>121</v>
      </c>
      <c r="J24" s="22">
        <v>715</v>
      </c>
      <c r="K24" s="22">
        <v>0</v>
      </c>
      <c r="L24" s="22">
        <v>225</v>
      </c>
      <c r="M24" s="22">
        <v>26</v>
      </c>
      <c r="N24" s="22">
        <v>396</v>
      </c>
      <c r="O24" s="23">
        <v>1483</v>
      </c>
      <c r="P24" s="22">
        <v>2687</v>
      </c>
    </row>
    <row r="25" spans="1:16">
      <c r="A25" s="38" t="s">
        <v>49</v>
      </c>
      <c r="B25" s="22">
        <v>59</v>
      </c>
      <c r="C25" s="22">
        <v>155</v>
      </c>
      <c r="D25" s="22">
        <v>170</v>
      </c>
      <c r="E25" s="22">
        <v>214</v>
      </c>
      <c r="F25" s="22">
        <v>58</v>
      </c>
      <c r="G25" s="22">
        <v>111</v>
      </c>
      <c r="H25" s="23">
        <v>767</v>
      </c>
      <c r="I25" s="22">
        <v>74</v>
      </c>
      <c r="J25" s="22">
        <v>161</v>
      </c>
      <c r="K25" s="22">
        <v>33</v>
      </c>
      <c r="L25" s="22">
        <v>137</v>
      </c>
      <c r="M25" s="22">
        <v>57</v>
      </c>
      <c r="N25" s="22">
        <v>196</v>
      </c>
      <c r="O25" s="23">
        <v>658</v>
      </c>
      <c r="P25" s="22">
        <v>1425</v>
      </c>
    </row>
    <row r="26" spans="1:16">
      <c r="A26" s="44" t="s">
        <v>50</v>
      </c>
      <c r="B26" s="45">
        <v>0</v>
      </c>
      <c r="C26" s="45">
        <v>21</v>
      </c>
      <c r="D26" s="45">
        <v>13</v>
      </c>
      <c r="E26" s="45">
        <v>10</v>
      </c>
      <c r="F26" s="45">
        <v>0</v>
      </c>
      <c r="G26" s="45">
        <v>6</v>
      </c>
      <c r="H26" s="46">
        <v>50</v>
      </c>
      <c r="I26" s="45">
        <v>8</v>
      </c>
      <c r="J26" s="45">
        <v>5</v>
      </c>
      <c r="K26" s="45">
        <v>22</v>
      </c>
      <c r="L26" s="45">
        <v>10</v>
      </c>
      <c r="M26" s="45">
        <v>16</v>
      </c>
      <c r="N26" s="45">
        <v>11</v>
      </c>
      <c r="O26" s="46">
        <v>72</v>
      </c>
      <c r="P26" s="45">
        <v>122</v>
      </c>
    </row>
    <row r="27" spans="1:16">
      <c r="A27" s="38" t="s">
        <v>51</v>
      </c>
      <c r="B27" s="22">
        <v>28</v>
      </c>
      <c r="C27" s="22">
        <v>69</v>
      </c>
      <c r="D27" s="22">
        <v>24</v>
      </c>
      <c r="E27" s="22">
        <v>41</v>
      </c>
      <c r="F27" s="22">
        <v>11</v>
      </c>
      <c r="G27" s="22">
        <v>28</v>
      </c>
      <c r="H27" s="23">
        <v>201</v>
      </c>
      <c r="I27" s="22">
        <v>11</v>
      </c>
      <c r="J27" s="22">
        <v>0</v>
      </c>
      <c r="K27" s="22">
        <v>15</v>
      </c>
      <c r="L27" s="22">
        <v>8</v>
      </c>
      <c r="M27" s="22">
        <v>8</v>
      </c>
      <c r="N27" s="22">
        <v>7</v>
      </c>
      <c r="O27" s="23">
        <v>49</v>
      </c>
      <c r="P27" s="22">
        <v>250</v>
      </c>
    </row>
    <row r="28" spans="1:16">
      <c r="A28" s="38" t="s">
        <v>52</v>
      </c>
      <c r="B28" s="22">
        <v>105</v>
      </c>
      <c r="C28" s="22">
        <v>283</v>
      </c>
      <c r="D28" s="22">
        <v>4</v>
      </c>
      <c r="E28" s="22">
        <v>196</v>
      </c>
      <c r="F28" s="22">
        <v>20</v>
      </c>
      <c r="G28" s="22">
        <v>149</v>
      </c>
      <c r="H28" s="23">
        <v>757</v>
      </c>
      <c r="I28" s="22">
        <v>118</v>
      </c>
      <c r="J28" s="22">
        <v>5</v>
      </c>
      <c r="K28" s="22">
        <v>245</v>
      </c>
      <c r="L28" s="22">
        <v>127</v>
      </c>
      <c r="M28" s="22">
        <v>46</v>
      </c>
      <c r="N28" s="22">
        <v>256</v>
      </c>
      <c r="O28" s="23">
        <v>797</v>
      </c>
      <c r="P28" s="22">
        <v>1554</v>
      </c>
    </row>
    <row r="29" spans="1:16">
      <c r="A29" s="38" t="s">
        <v>53</v>
      </c>
      <c r="B29" s="22">
        <v>66</v>
      </c>
      <c r="C29" s="22">
        <v>69</v>
      </c>
      <c r="D29" s="22">
        <v>82</v>
      </c>
      <c r="E29" s="22">
        <v>181</v>
      </c>
      <c r="F29" s="22">
        <v>47</v>
      </c>
      <c r="G29" s="22">
        <v>131</v>
      </c>
      <c r="H29" s="23">
        <v>576</v>
      </c>
      <c r="I29" s="22">
        <v>34</v>
      </c>
      <c r="J29" s="22">
        <v>10</v>
      </c>
      <c r="K29" s="22">
        <v>122</v>
      </c>
      <c r="L29" s="22">
        <v>95</v>
      </c>
      <c r="M29" s="22">
        <v>56</v>
      </c>
      <c r="N29" s="22">
        <v>78</v>
      </c>
      <c r="O29" s="23">
        <v>395</v>
      </c>
      <c r="P29" s="22">
        <v>971</v>
      </c>
    </row>
    <row r="30" spans="1:16">
      <c r="A30" s="44" t="s">
        <v>54</v>
      </c>
      <c r="B30" s="45">
        <v>36</v>
      </c>
      <c r="C30" s="45">
        <v>89</v>
      </c>
      <c r="D30" s="45">
        <v>58</v>
      </c>
      <c r="E30" s="45">
        <v>99</v>
      </c>
      <c r="F30" s="45">
        <v>23</v>
      </c>
      <c r="G30" s="45">
        <v>58</v>
      </c>
      <c r="H30" s="46">
        <v>363</v>
      </c>
      <c r="I30" s="45">
        <v>14</v>
      </c>
      <c r="J30" s="45">
        <v>1</v>
      </c>
      <c r="K30" s="45">
        <v>41</v>
      </c>
      <c r="L30" s="45">
        <v>36</v>
      </c>
      <c r="M30" s="45">
        <v>5</v>
      </c>
      <c r="N30" s="45">
        <v>18</v>
      </c>
      <c r="O30" s="46">
        <v>115</v>
      </c>
      <c r="P30" s="45">
        <v>478</v>
      </c>
    </row>
    <row r="31" spans="1:16">
      <c r="A31" s="38" t="s">
        <v>55</v>
      </c>
      <c r="B31" s="22">
        <v>28</v>
      </c>
      <c r="C31" s="22">
        <v>91</v>
      </c>
      <c r="D31" s="22">
        <v>52</v>
      </c>
      <c r="E31" s="22">
        <v>103</v>
      </c>
      <c r="F31" s="22">
        <v>8</v>
      </c>
      <c r="G31" s="22">
        <v>64</v>
      </c>
      <c r="H31" s="23">
        <v>346</v>
      </c>
      <c r="I31" s="22">
        <v>12</v>
      </c>
      <c r="J31" s="22">
        <v>6</v>
      </c>
      <c r="K31" s="22">
        <v>30</v>
      </c>
      <c r="L31" s="22">
        <v>19</v>
      </c>
      <c r="M31" s="22">
        <v>15</v>
      </c>
      <c r="N31" s="22">
        <v>14</v>
      </c>
      <c r="O31" s="23">
        <v>96</v>
      </c>
      <c r="P31" s="22">
        <v>442</v>
      </c>
    </row>
    <row r="32" spans="1:16">
      <c r="A32" s="38" t="s">
        <v>56</v>
      </c>
      <c r="B32" s="22">
        <v>40</v>
      </c>
      <c r="C32" s="22">
        <v>198</v>
      </c>
      <c r="D32" s="22">
        <v>212</v>
      </c>
      <c r="E32" s="22">
        <v>62</v>
      </c>
      <c r="F32" s="22">
        <v>84</v>
      </c>
      <c r="G32" s="22">
        <v>42</v>
      </c>
      <c r="H32" s="23">
        <v>638</v>
      </c>
      <c r="I32" s="22">
        <v>28</v>
      </c>
      <c r="J32" s="22">
        <v>59</v>
      </c>
      <c r="K32" s="22">
        <v>9</v>
      </c>
      <c r="L32" s="22">
        <v>33</v>
      </c>
      <c r="M32" s="22">
        <v>5</v>
      </c>
      <c r="N32" s="22">
        <v>6</v>
      </c>
      <c r="O32" s="23">
        <v>140</v>
      </c>
      <c r="P32" s="22">
        <v>778</v>
      </c>
    </row>
    <row r="33" spans="1:16">
      <c r="A33" s="38" t="s">
        <v>57</v>
      </c>
      <c r="B33" s="22">
        <v>55</v>
      </c>
      <c r="C33" s="22">
        <v>57</v>
      </c>
      <c r="D33" s="22">
        <v>73</v>
      </c>
      <c r="E33" s="22">
        <v>206</v>
      </c>
      <c r="F33" s="22">
        <v>47</v>
      </c>
      <c r="G33" s="22">
        <v>107</v>
      </c>
      <c r="H33" s="23">
        <v>545</v>
      </c>
      <c r="I33" s="22">
        <v>37</v>
      </c>
      <c r="J33" s="22">
        <v>7</v>
      </c>
      <c r="K33" s="22">
        <v>87</v>
      </c>
      <c r="L33" s="22">
        <v>70</v>
      </c>
      <c r="M33" s="22">
        <v>7</v>
      </c>
      <c r="N33" s="22">
        <v>90</v>
      </c>
      <c r="O33" s="23">
        <v>298</v>
      </c>
      <c r="P33" s="22">
        <v>843</v>
      </c>
    </row>
    <row r="34" spans="1:16">
      <c r="A34" s="44" t="s">
        <v>58</v>
      </c>
      <c r="B34" s="45">
        <v>10</v>
      </c>
      <c r="C34" s="45">
        <v>37</v>
      </c>
      <c r="D34" s="45">
        <v>24</v>
      </c>
      <c r="E34" s="45">
        <v>40</v>
      </c>
      <c r="F34" s="45">
        <v>18</v>
      </c>
      <c r="G34" s="45">
        <v>20</v>
      </c>
      <c r="H34" s="46">
        <v>149</v>
      </c>
      <c r="I34" s="45">
        <v>4</v>
      </c>
      <c r="J34" s="45">
        <v>0</v>
      </c>
      <c r="K34" s="45">
        <v>17</v>
      </c>
      <c r="L34" s="45">
        <v>7</v>
      </c>
      <c r="M34" s="45">
        <v>9</v>
      </c>
      <c r="N34" s="45">
        <v>2</v>
      </c>
      <c r="O34" s="46">
        <v>39</v>
      </c>
      <c r="P34" s="45">
        <v>188</v>
      </c>
    </row>
    <row r="35" spans="1:16">
      <c r="A35" s="38" t="s">
        <v>59</v>
      </c>
      <c r="B35" s="22">
        <v>5</v>
      </c>
      <c r="C35" s="22">
        <v>71</v>
      </c>
      <c r="D35" s="22">
        <v>73</v>
      </c>
      <c r="E35" s="22">
        <v>71</v>
      </c>
      <c r="F35" s="22">
        <v>17</v>
      </c>
      <c r="G35" s="22">
        <v>31</v>
      </c>
      <c r="H35" s="23">
        <v>268</v>
      </c>
      <c r="I35" s="22">
        <v>79</v>
      </c>
      <c r="J35" s="22">
        <v>21</v>
      </c>
      <c r="K35" s="22">
        <v>133</v>
      </c>
      <c r="L35" s="22">
        <v>63</v>
      </c>
      <c r="M35" s="22">
        <v>40</v>
      </c>
      <c r="N35" s="22">
        <v>47</v>
      </c>
      <c r="O35" s="23">
        <v>383</v>
      </c>
      <c r="P35" s="22">
        <v>651</v>
      </c>
    </row>
    <row r="36" spans="1:16">
      <c r="A36" s="38" t="s">
        <v>60</v>
      </c>
      <c r="B36" s="22">
        <v>8</v>
      </c>
      <c r="C36" s="22">
        <v>23</v>
      </c>
      <c r="D36" s="22">
        <v>28</v>
      </c>
      <c r="E36" s="22">
        <v>24</v>
      </c>
      <c r="F36" s="22">
        <v>5</v>
      </c>
      <c r="G36" s="22">
        <v>6</v>
      </c>
      <c r="H36" s="23">
        <v>94</v>
      </c>
      <c r="I36" s="22">
        <v>47</v>
      </c>
      <c r="J36" s="22">
        <v>16</v>
      </c>
      <c r="K36" s="22">
        <v>92</v>
      </c>
      <c r="L36" s="22">
        <v>128</v>
      </c>
      <c r="M36" s="22">
        <v>37</v>
      </c>
      <c r="N36" s="22">
        <v>26</v>
      </c>
      <c r="O36" s="23">
        <v>346</v>
      </c>
      <c r="P36" s="22">
        <v>440</v>
      </c>
    </row>
    <row r="37" spans="1:16">
      <c r="A37" s="38" t="s">
        <v>61</v>
      </c>
      <c r="B37" s="22">
        <v>33</v>
      </c>
      <c r="C37" s="22">
        <v>128</v>
      </c>
      <c r="D37" s="22">
        <v>150</v>
      </c>
      <c r="E37" s="22">
        <v>255</v>
      </c>
      <c r="F37" s="22">
        <v>37</v>
      </c>
      <c r="G37" s="22">
        <v>100</v>
      </c>
      <c r="H37" s="23">
        <v>703</v>
      </c>
      <c r="I37" s="22">
        <v>59</v>
      </c>
      <c r="J37" s="22">
        <v>29</v>
      </c>
      <c r="K37" s="22">
        <v>280</v>
      </c>
      <c r="L37" s="22">
        <v>180</v>
      </c>
      <c r="M37" s="22">
        <v>56</v>
      </c>
      <c r="N37" s="22">
        <v>114</v>
      </c>
      <c r="O37" s="23">
        <v>718</v>
      </c>
      <c r="P37" s="22">
        <v>1421</v>
      </c>
    </row>
    <row r="38" spans="1:16">
      <c r="A38" s="44" t="s">
        <v>62</v>
      </c>
      <c r="B38" s="45">
        <v>31</v>
      </c>
      <c r="C38" s="45">
        <v>106</v>
      </c>
      <c r="D38" s="45">
        <v>104</v>
      </c>
      <c r="E38" s="45">
        <v>115</v>
      </c>
      <c r="F38" s="45">
        <v>30</v>
      </c>
      <c r="G38" s="45">
        <v>54</v>
      </c>
      <c r="H38" s="46">
        <v>440</v>
      </c>
      <c r="I38" s="45">
        <v>27</v>
      </c>
      <c r="J38" s="45">
        <v>8</v>
      </c>
      <c r="K38" s="45">
        <v>57</v>
      </c>
      <c r="L38" s="45">
        <v>63</v>
      </c>
      <c r="M38" s="45">
        <v>27</v>
      </c>
      <c r="N38" s="45">
        <v>24</v>
      </c>
      <c r="O38" s="46">
        <v>206</v>
      </c>
      <c r="P38" s="45">
        <v>646</v>
      </c>
    </row>
    <row r="39" spans="1:16">
      <c r="A39" s="38" t="s">
        <v>63</v>
      </c>
      <c r="B39" s="22">
        <v>68</v>
      </c>
      <c r="C39" s="22">
        <v>126</v>
      </c>
      <c r="D39" s="22">
        <v>168</v>
      </c>
      <c r="E39" s="22">
        <v>143</v>
      </c>
      <c r="F39" s="22">
        <v>7</v>
      </c>
      <c r="G39" s="22">
        <v>126</v>
      </c>
      <c r="H39" s="23">
        <v>638</v>
      </c>
      <c r="I39" s="22">
        <v>12</v>
      </c>
      <c r="J39" s="22">
        <v>1</v>
      </c>
      <c r="K39" s="22">
        <v>57</v>
      </c>
      <c r="L39" s="22">
        <v>19</v>
      </c>
      <c r="M39" s="22">
        <v>15</v>
      </c>
      <c r="N39" s="22">
        <v>49</v>
      </c>
      <c r="O39" s="23">
        <v>153</v>
      </c>
      <c r="P39" s="22">
        <v>791</v>
      </c>
    </row>
    <row r="40" spans="1:16">
      <c r="A40" s="38" t="s">
        <v>64</v>
      </c>
      <c r="B40" s="22">
        <v>69</v>
      </c>
      <c r="C40" s="22">
        <v>210</v>
      </c>
      <c r="D40" s="22">
        <v>113</v>
      </c>
      <c r="E40" s="22">
        <v>310</v>
      </c>
      <c r="F40" s="22">
        <v>22</v>
      </c>
      <c r="G40" s="22">
        <v>126</v>
      </c>
      <c r="H40" s="23">
        <v>850</v>
      </c>
      <c r="I40" s="22">
        <v>74</v>
      </c>
      <c r="J40" s="22">
        <v>23</v>
      </c>
      <c r="K40" s="22">
        <v>51</v>
      </c>
      <c r="L40" s="22">
        <v>35</v>
      </c>
      <c r="M40" s="22">
        <v>15</v>
      </c>
      <c r="N40" s="22">
        <v>41</v>
      </c>
      <c r="O40" s="23">
        <v>239</v>
      </c>
      <c r="P40" s="22">
        <v>1089</v>
      </c>
    </row>
    <row r="41" spans="1:16">
      <c r="A41" s="38" t="s">
        <v>65</v>
      </c>
      <c r="B41" s="22">
        <v>38</v>
      </c>
      <c r="C41" s="22">
        <v>49</v>
      </c>
      <c r="D41" s="22">
        <v>25</v>
      </c>
      <c r="E41" s="22">
        <v>24</v>
      </c>
      <c r="F41" s="22">
        <v>11</v>
      </c>
      <c r="G41" s="22">
        <v>26</v>
      </c>
      <c r="H41" s="23">
        <v>173</v>
      </c>
      <c r="I41" s="22">
        <v>1</v>
      </c>
      <c r="J41" s="22">
        <v>0</v>
      </c>
      <c r="K41" s="22">
        <v>5</v>
      </c>
      <c r="L41" s="22">
        <v>2</v>
      </c>
      <c r="M41" s="22">
        <v>5</v>
      </c>
      <c r="N41" s="22">
        <v>16</v>
      </c>
      <c r="O41" s="23">
        <v>29</v>
      </c>
      <c r="P41" s="22">
        <v>202</v>
      </c>
    </row>
    <row r="42" spans="1:16">
      <c r="A42" s="44" t="s">
        <v>66</v>
      </c>
      <c r="B42" s="45">
        <v>18</v>
      </c>
      <c r="C42" s="45">
        <v>66</v>
      </c>
      <c r="D42" s="45">
        <v>44</v>
      </c>
      <c r="E42" s="45">
        <v>33</v>
      </c>
      <c r="F42" s="45">
        <v>10</v>
      </c>
      <c r="G42" s="45">
        <v>44</v>
      </c>
      <c r="H42" s="46">
        <v>215</v>
      </c>
      <c r="I42" s="45">
        <v>5</v>
      </c>
      <c r="J42" s="45">
        <v>1</v>
      </c>
      <c r="K42" s="45">
        <v>18</v>
      </c>
      <c r="L42" s="45">
        <v>17</v>
      </c>
      <c r="M42" s="45">
        <v>3</v>
      </c>
      <c r="N42" s="45">
        <v>12</v>
      </c>
      <c r="O42" s="46">
        <v>56</v>
      </c>
      <c r="P42" s="45">
        <v>271</v>
      </c>
    </row>
    <row r="43" spans="1:16">
      <c r="A43" s="38" t="s">
        <v>67</v>
      </c>
      <c r="B43" s="22">
        <v>42</v>
      </c>
      <c r="C43" s="22">
        <v>46</v>
      </c>
      <c r="D43" s="22">
        <v>12</v>
      </c>
      <c r="E43" s="22">
        <v>36</v>
      </c>
      <c r="F43" s="22">
        <v>6</v>
      </c>
      <c r="G43" s="22">
        <v>15</v>
      </c>
      <c r="H43" s="23">
        <v>157</v>
      </c>
      <c r="I43" s="22">
        <v>18</v>
      </c>
      <c r="J43" s="22">
        <v>2</v>
      </c>
      <c r="K43" s="22">
        <v>37</v>
      </c>
      <c r="L43" s="22">
        <v>46</v>
      </c>
      <c r="M43" s="22">
        <v>20</v>
      </c>
      <c r="N43" s="22">
        <v>14</v>
      </c>
      <c r="O43" s="23">
        <v>137</v>
      </c>
      <c r="P43" s="22">
        <v>294</v>
      </c>
    </row>
    <row r="44" spans="1:16">
      <c r="A44" s="38" t="s">
        <v>68</v>
      </c>
      <c r="B44" s="22">
        <v>10</v>
      </c>
      <c r="C44" s="22">
        <v>21</v>
      </c>
      <c r="D44" s="22">
        <v>16</v>
      </c>
      <c r="E44" s="22">
        <v>19</v>
      </c>
      <c r="F44" s="22">
        <v>8</v>
      </c>
      <c r="G44" s="22">
        <v>14</v>
      </c>
      <c r="H44" s="23">
        <v>88</v>
      </c>
      <c r="I44" s="22">
        <v>3</v>
      </c>
      <c r="J44" s="22">
        <v>3</v>
      </c>
      <c r="K44" s="22">
        <v>6</v>
      </c>
      <c r="L44" s="22">
        <v>10</v>
      </c>
      <c r="M44" s="22">
        <v>4</v>
      </c>
      <c r="N44" s="22">
        <v>5</v>
      </c>
      <c r="O44" s="23">
        <v>31</v>
      </c>
      <c r="P44" s="22">
        <v>119</v>
      </c>
    </row>
    <row r="45" spans="1:16">
      <c r="A45" s="38" t="s">
        <v>69</v>
      </c>
      <c r="B45" s="22">
        <v>21</v>
      </c>
      <c r="C45" s="22">
        <v>49</v>
      </c>
      <c r="D45" s="22">
        <v>38</v>
      </c>
      <c r="E45" s="22">
        <v>64</v>
      </c>
      <c r="F45" s="22">
        <v>16</v>
      </c>
      <c r="G45" s="22">
        <v>33</v>
      </c>
      <c r="H45" s="23">
        <v>221</v>
      </c>
      <c r="I45" s="22">
        <v>44</v>
      </c>
      <c r="J45" s="22">
        <v>58</v>
      </c>
      <c r="K45" s="22">
        <v>174</v>
      </c>
      <c r="L45" s="22">
        <v>159</v>
      </c>
      <c r="M45" s="22">
        <v>46</v>
      </c>
      <c r="N45" s="22">
        <v>59</v>
      </c>
      <c r="O45" s="23">
        <v>540</v>
      </c>
      <c r="P45" s="22">
        <v>761</v>
      </c>
    </row>
    <row r="46" spans="1:16">
      <c r="A46" s="44" t="s">
        <v>70</v>
      </c>
      <c r="B46" s="45">
        <v>89</v>
      </c>
      <c r="C46" s="45">
        <v>62</v>
      </c>
      <c r="D46" s="45">
        <v>46</v>
      </c>
      <c r="E46" s="45">
        <v>58</v>
      </c>
      <c r="F46" s="45">
        <v>12</v>
      </c>
      <c r="G46" s="45">
        <v>57</v>
      </c>
      <c r="H46" s="46">
        <v>324</v>
      </c>
      <c r="I46" s="45">
        <v>15</v>
      </c>
      <c r="J46" s="45">
        <v>0</v>
      </c>
      <c r="K46" s="45">
        <v>51</v>
      </c>
      <c r="L46" s="45">
        <v>25</v>
      </c>
      <c r="M46" s="45">
        <v>13</v>
      </c>
      <c r="N46" s="45">
        <v>19</v>
      </c>
      <c r="O46" s="46">
        <v>123</v>
      </c>
      <c r="P46" s="45">
        <v>447</v>
      </c>
    </row>
    <row r="47" spans="1:16">
      <c r="A47" s="38" t="s">
        <v>71</v>
      </c>
      <c r="B47" s="22">
        <v>34</v>
      </c>
      <c r="C47" s="22">
        <v>92</v>
      </c>
      <c r="D47" s="22">
        <v>159</v>
      </c>
      <c r="E47" s="22">
        <v>140</v>
      </c>
      <c r="F47" s="22">
        <v>84</v>
      </c>
      <c r="G47" s="22">
        <v>104</v>
      </c>
      <c r="H47" s="23">
        <v>613</v>
      </c>
      <c r="I47" s="22">
        <v>96</v>
      </c>
      <c r="J47" s="22">
        <v>90</v>
      </c>
      <c r="K47" s="22">
        <v>394</v>
      </c>
      <c r="L47" s="22">
        <v>280</v>
      </c>
      <c r="M47" s="22">
        <v>99</v>
      </c>
      <c r="N47" s="22">
        <v>106</v>
      </c>
      <c r="O47" s="23">
        <v>1065</v>
      </c>
      <c r="P47" s="22">
        <v>1678</v>
      </c>
    </row>
    <row r="48" spans="1:16">
      <c r="A48" s="38" t="s">
        <v>72</v>
      </c>
      <c r="B48" s="22">
        <v>62</v>
      </c>
      <c r="C48" s="22">
        <v>154</v>
      </c>
      <c r="D48" s="22">
        <v>159</v>
      </c>
      <c r="E48" s="22">
        <v>241</v>
      </c>
      <c r="F48" s="22">
        <v>141</v>
      </c>
      <c r="G48" s="22">
        <v>260</v>
      </c>
      <c r="H48" s="23">
        <v>1017</v>
      </c>
      <c r="I48" s="22">
        <v>45</v>
      </c>
      <c r="J48" s="22">
        <v>24</v>
      </c>
      <c r="K48" s="22">
        <v>103</v>
      </c>
      <c r="L48" s="22">
        <v>84</v>
      </c>
      <c r="M48" s="22">
        <v>25</v>
      </c>
      <c r="N48" s="22">
        <v>133</v>
      </c>
      <c r="O48" s="23">
        <v>414</v>
      </c>
      <c r="P48" s="22">
        <v>1431</v>
      </c>
    </row>
    <row r="49" spans="1:16">
      <c r="A49" s="38" t="s">
        <v>73</v>
      </c>
      <c r="B49" s="22">
        <v>6</v>
      </c>
      <c r="C49" s="22">
        <v>12</v>
      </c>
      <c r="D49" s="22">
        <v>12</v>
      </c>
      <c r="E49" s="22">
        <v>14</v>
      </c>
      <c r="F49" s="22">
        <v>0</v>
      </c>
      <c r="G49" s="22">
        <v>22</v>
      </c>
      <c r="H49" s="23">
        <v>66</v>
      </c>
      <c r="I49" s="22">
        <v>0</v>
      </c>
      <c r="J49" s="22">
        <v>0</v>
      </c>
      <c r="K49" s="22">
        <v>5</v>
      </c>
      <c r="L49" s="22">
        <v>5</v>
      </c>
      <c r="M49" s="22">
        <v>1</v>
      </c>
      <c r="N49" s="22">
        <v>11</v>
      </c>
      <c r="O49" s="23">
        <v>22</v>
      </c>
      <c r="P49" s="22">
        <v>88</v>
      </c>
    </row>
    <row r="50" spans="1:16">
      <c r="A50" s="44" t="s">
        <v>74</v>
      </c>
      <c r="B50" s="45">
        <v>55</v>
      </c>
      <c r="C50" s="45">
        <v>95</v>
      </c>
      <c r="D50" s="45">
        <v>142</v>
      </c>
      <c r="E50" s="45">
        <v>288</v>
      </c>
      <c r="F50" s="45">
        <v>64</v>
      </c>
      <c r="G50" s="45">
        <v>175</v>
      </c>
      <c r="H50" s="46">
        <v>819</v>
      </c>
      <c r="I50" s="45">
        <v>91</v>
      </c>
      <c r="J50" s="45">
        <v>12</v>
      </c>
      <c r="K50" s="45">
        <v>141</v>
      </c>
      <c r="L50" s="45">
        <v>147</v>
      </c>
      <c r="M50" s="45">
        <v>80</v>
      </c>
      <c r="N50" s="45">
        <v>80</v>
      </c>
      <c r="O50" s="46">
        <v>551</v>
      </c>
      <c r="P50" s="45">
        <v>1370</v>
      </c>
    </row>
    <row r="51" spans="1:16">
      <c r="A51" s="38" t="s">
        <v>75</v>
      </c>
      <c r="B51" s="22">
        <v>58</v>
      </c>
      <c r="C51" s="22">
        <v>78</v>
      </c>
      <c r="D51" s="22">
        <v>67</v>
      </c>
      <c r="E51" s="22">
        <v>174</v>
      </c>
      <c r="F51" s="22">
        <v>8</v>
      </c>
      <c r="G51" s="22">
        <v>109</v>
      </c>
      <c r="H51" s="23">
        <v>494</v>
      </c>
      <c r="I51" s="22">
        <v>40</v>
      </c>
      <c r="J51" s="22">
        <v>10</v>
      </c>
      <c r="K51" s="22">
        <v>48</v>
      </c>
      <c r="L51" s="22">
        <v>54</v>
      </c>
      <c r="M51" s="22">
        <v>9</v>
      </c>
      <c r="N51" s="22">
        <v>32</v>
      </c>
      <c r="O51" s="23">
        <v>193</v>
      </c>
      <c r="P51" s="22">
        <v>687</v>
      </c>
    </row>
    <row r="52" spans="1:16">
      <c r="A52" s="38" t="s">
        <v>76</v>
      </c>
      <c r="B52" s="22">
        <v>37</v>
      </c>
      <c r="C52" s="22">
        <v>118</v>
      </c>
      <c r="D52" s="22">
        <v>43</v>
      </c>
      <c r="E52" s="22">
        <v>109</v>
      </c>
      <c r="F52" s="22">
        <v>0</v>
      </c>
      <c r="G52" s="22">
        <v>38</v>
      </c>
      <c r="H52" s="23">
        <v>345</v>
      </c>
      <c r="I52" s="22">
        <v>8</v>
      </c>
      <c r="J52" s="22">
        <v>30</v>
      </c>
      <c r="K52" s="22">
        <v>32</v>
      </c>
      <c r="L52" s="22">
        <v>63</v>
      </c>
      <c r="M52" s="22">
        <v>11</v>
      </c>
      <c r="N52" s="22">
        <v>5</v>
      </c>
      <c r="O52" s="23">
        <v>149</v>
      </c>
      <c r="P52" s="22">
        <v>494</v>
      </c>
    </row>
    <row r="53" spans="1:16">
      <c r="A53" s="38" t="s">
        <v>77</v>
      </c>
      <c r="B53" s="22">
        <v>51</v>
      </c>
      <c r="C53" s="22">
        <v>192</v>
      </c>
      <c r="D53" s="22">
        <v>240</v>
      </c>
      <c r="E53" s="22">
        <v>157</v>
      </c>
      <c r="F53" s="22">
        <v>68</v>
      </c>
      <c r="G53" s="22">
        <v>117</v>
      </c>
      <c r="H53" s="23">
        <v>825</v>
      </c>
      <c r="I53" s="22">
        <v>58</v>
      </c>
      <c r="J53" s="22">
        <v>29</v>
      </c>
      <c r="K53" s="22">
        <v>207</v>
      </c>
      <c r="L53" s="22">
        <v>128</v>
      </c>
      <c r="M53" s="22">
        <v>57</v>
      </c>
      <c r="N53" s="22">
        <v>137</v>
      </c>
      <c r="O53" s="23">
        <v>616</v>
      </c>
      <c r="P53" s="22">
        <v>1441</v>
      </c>
    </row>
    <row r="54" spans="1:16">
      <c r="A54" s="44" t="s">
        <v>78</v>
      </c>
      <c r="B54" s="45">
        <v>3</v>
      </c>
      <c r="C54" s="45">
        <v>1</v>
      </c>
      <c r="D54" s="45">
        <v>3</v>
      </c>
      <c r="E54" s="45">
        <v>4</v>
      </c>
      <c r="F54" s="45">
        <v>1</v>
      </c>
      <c r="G54" s="45">
        <v>1</v>
      </c>
      <c r="H54" s="46">
        <v>13</v>
      </c>
      <c r="I54" s="45">
        <v>10</v>
      </c>
      <c r="J54" s="45">
        <v>4</v>
      </c>
      <c r="K54" s="45">
        <v>18</v>
      </c>
      <c r="L54" s="45">
        <v>10</v>
      </c>
      <c r="M54" s="45">
        <v>7</v>
      </c>
      <c r="N54" s="45">
        <v>1</v>
      </c>
      <c r="O54" s="46">
        <v>50</v>
      </c>
      <c r="P54" s="45">
        <v>63</v>
      </c>
    </row>
    <row r="55" spans="1:16">
      <c r="A55" s="38" t="s">
        <v>79</v>
      </c>
      <c r="B55" s="22">
        <v>68</v>
      </c>
      <c r="C55" s="22">
        <v>196</v>
      </c>
      <c r="D55" s="22">
        <v>120</v>
      </c>
      <c r="E55" s="22">
        <v>194</v>
      </c>
      <c r="F55" s="22">
        <v>19</v>
      </c>
      <c r="G55" s="22">
        <v>123</v>
      </c>
      <c r="H55" s="23">
        <v>720</v>
      </c>
      <c r="I55" s="22">
        <v>15</v>
      </c>
      <c r="J55" s="22">
        <v>0</v>
      </c>
      <c r="K55" s="22">
        <v>81</v>
      </c>
      <c r="L55" s="22">
        <v>2</v>
      </c>
      <c r="M55" s="22">
        <v>3</v>
      </c>
      <c r="N55" s="22">
        <v>26</v>
      </c>
      <c r="O55" s="23">
        <v>127</v>
      </c>
      <c r="P55" s="22">
        <v>847</v>
      </c>
    </row>
    <row r="56" spans="1:16">
      <c r="A56" s="38" t="s">
        <v>80</v>
      </c>
      <c r="B56" s="22">
        <v>13</v>
      </c>
      <c r="C56" s="22">
        <v>34</v>
      </c>
      <c r="D56" s="22">
        <v>30</v>
      </c>
      <c r="E56" s="22">
        <v>36</v>
      </c>
      <c r="F56" s="22">
        <v>4</v>
      </c>
      <c r="G56" s="22">
        <v>21</v>
      </c>
      <c r="H56" s="23">
        <v>138</v>
      </c>
      <c r="I56" s="22">
        <v>1</v>
      </c>
      <c r="J56" s="22">
        <v>0</v>
      </c>
      <c r="K56" s="22">
        <v>5</v>
      </c>
      <c r="L56" s="22">
        <v>7</v>
      </c>
      <c r="M56" s="22">
        <v>0</v>
      </c>
      <c r="N56" s="22">
        <v>3</v>
      </c>
      <c r="O56" s="23">
        <v>16</v>
      </c>
      <c r="P56" s="22">
        <v>154</v>
      </c>
    </row>
    <row r="57" spans="1:16">
      <c r="A57" s="38" t="s">
        <v>81</v>
      </c>
      <c r="B57" s="22">
        <v>72</v>
      </c>
      <c r="C57" s="22">
        <v>120</v>
      </c>
      <c r="D57" s="22">
        <v>171</v>
      </c>
      <c r="E57" s="22">
        <v>124</v>
      </c>
      <c r="F57" s="22">
        <v>99</v>
      </c>
      <c r="G57" s="22">
        <v>115</v>
      </c>
      <c r="H57" s="23">
        <v>701</v>
      </c>
      <c r="I57" s="22">
        <v>62</v>
      </c>
      <c r="J57" s="22">
        <v>17</v>
      </c>
      <c r="K57" s="22">
        <v>175</v>
      </c>
      <c r="L57" s="22">
        <v>147</v>
      </c>
      <c r="M57" s="22">
        <v>45</v>
      </c>
      <c r="N57" s="22">
        <v>67</v>
      </c>
      <c r="O57" s="23">
        <v>513</v>
      </c>
      <c r="P57" s="22">
        <v>1214</v>
      </c>
    </row>
    <row r="58" spans="1:16">
      <c r="A58" s="44" t="s">
        <v>82</v>
      </c>
      <c r="B58" s="45">
        <v>254</v>
      </c>
      <c r="C58" s="45">
        <v>387</v>
      </c>
      <c r="D58" s="45">
        <v>183</v>
      </c>
      <c r="E58" s="45">
        <v>611</v>
      </c>
      <c r="F58" s="45">
        <v>76</v>
      </c>
      <c r="G58" s="45">
        <v>323</v>
      </c>
      <c r="H58" s="46">
        <v>1834</v>
      </c>
      <c r="I58" s="45">
        <v>256</v>
      </c>
      <c r="J58" s="45">
        <v>168</v>
      </c>
      <c r="K58" s="45">
        <v>331</v>
      </c>
      <c r="L58" s="45">
        <v>98</v>
      </c>
      <c r="M58" s="45">
        <v>2</v>
      </c>
      <c r="N58" s="45">
        <v>498</v>
      </c>
      <c r="O58" s="46">
        <v>1353</v>
      </c>
      <c r="P58" s="45">
        <v>3187</v>
      </c>
    </row>
    <row r="59" spans="1:16">
      <c r="A59" s="38" t="s">
        <v>83</v>
      </c>
      <c r="B59" s="22">
        <v>48</v>
      </c>
      <c r="C59" s="22">
        <v>33</v>
      </c>
      <c r="D59" s="22">
        <v>38</v>
      </c>
      <c r="E59" s="22">
        <v>34</v>
      </c>
      <c r="F59" s="22">
        <v>20</v>
      </c>
      <c r="G59" s="22">
        <v>31</v>
      </c>
      <c r="H59" s="23">
        <v>204</v>
      </c>
      <c r="I59" s="22">
        <v>29</v>
      </c>
      <c r="J59" s="22">
        <v>3</v>
      </c>
      <c r="K59" s="22">
        <v>38</v>
      </c>
      <c r="L59" s="22">
        <v>38</v>
      </c>
      <c r="M59" s="22">
        <v>13</v>
      </c>
      <c r="N59" s="22">
        <v>18</v>
      </c>
      <c r="O59" s="23">
        <v>139</v>
      </c>
      <c r="P59" s="22">
        <v>343</v>
      </c>
    </row>
    <row r="60" spans="1:16">
      <c r="A60" s="38" t="s">
        <v>84</v>
      </c>
      <c r="B60" s="22">
        <v>7</v>
      </c>
      <c r="C60" s="22">
        <v>17</v>
      </c>
      <c r="D60" s="22">
        <v>14</v>
      </c>
      <c r="E60" s="22">
        <v>17</v>
      </c>
      <c r="F60" s="22">
        <v>0</v>
      </c>
      <c r="G60" s="22">
        <v>15</v>
      </c>
      <c r="H60" s="23">
        <v>70</v>
      </c>
      <c r="I60" s="22">
        <v>1</v>
      </c>
      <c r="J60" s="22">
        <v>1</v>
      </c>
      <c r="K60" s="22">
        <v>0</v>
      </c>
      <c r="L60" s="22">
        <v>2</v>
      </c>
      <c r="M60" s="22">
        <v>0</v>
      </c>
      <c r="N60" s="22">
        <v>3</v>
      </c>
      <c r="O60" s="23">
        <v>7</v>
      </c>
      <c r="P60" s="22">
        <v>77</v>
      </c>
    </row>
    <row r="61" spans="1:16">
      <c r="A61" s="38" t="s">
        <v>85</v>
      </c>
      <c r="B61" s="22">
        <v>98</v>
      </c>
      <c r="C61" s="22">
        <v>114</v>
      </c>
      <c r="D61" s="22">
        <v>133</v>
      </c>
      <c r="E61" s="22">
        <v>171</v>
      </c>
      <c r="F61" s="22">
        <v>20</v>
      </c>
      <c r="G61" s="22">
        <v>64</v>
      </c>
      <c r="H61" s="23">
        <v>600</v>
      </c>
      <c r="I61" s="22">
        <v>53</v>
      </c>
      <c r="J61" s="22">
        <v>12</v>
      </c>
      <c r="K61" s="22">
        <v>100</v>
      </c>
      <c r="L61" s="22">
        <v>95</v>
      </c>
      <c r="M61" s="22">
        <v>39</v>
      </c>
      <c r="N61" s="22">
        <v>31</v>
      </c>
      <c r="O61" s="23">
        <v>330</v>
      </c>
      <c r="P61" s="22">
        <v>930</v>
      </c>
    </row>
    <row r="62" spans="1:16">
      <c r="A62" s="44" t="s">
        <v>86</v>
      </c>
      <c r="B62" s="45">
        <v>35</v>
      </c>
      <c r="C62" s="45">
        <v>94</v>
      </c>
      <c r="D62" s="45">
        <v>69</v>
      </c>
      <c r="E62" s="45">
        <v>89</v>
      </c>
      <c r="F62" s="45">
        <v>38</v>
      </c>
      <c r="G62" s="45">
        <v>73</v>
      </c>
      <c r="H62" s="46">
        <v>398</v>
      </c>
      <c r="I62" s="45">
        <v>31</v>
      </c>
      <c r="J62" s="45">
        <v>23</v>
      </c>
      <c r="K62" s="45">
        <v>71</v>
      </c>
      <c r="L62" s="45">
        <v>57</v>
      </c>
      <c r="M62" s="45">
        <v>29</v>
      </c>
      <c r="N62" s="45">
        <v>31</v>
      </c>
      <c r="O62" s="46">
        <v>242</v>
      </c>
      <c r="P62" s="45">
        <v>640</v>
      </c>
    </row>
    <row r="63" spans="1:16">
      <c r="A63" s="38" t="s">
        <v>87</v>
      </c>
      <c r="B63" s="22">
        <v>30</v>
      </c>
      <c r="C63" s="22">
        <v>74</v>
      </c>
      <c r="D63" s="22">
        <v>47</v>
      </c>
      <c r="E63" s="22">
        <v>105</v>
      </c>
      <c r="F63" s="22">
        <v>15</v>
      </c>
      <c r="G63" s="22">
        <v>21</v>
      </c>
      <c r="H63" s="23">
        <v>292</v>
      </c>
      <c r="I63" s="22">
        <v>6</v>
      </c>
      <c r="J63" s="22">
        <v>0</v>
      </c>
      <c r="K63" s="22">
        <v>27</v>
      </c>
      <c r="L63" s="22">
        <v>23</v>
      </c>
      <c r="M63" s="22">
        <v>2</v>
      </c>
      <c r="N63" s="22">
        <v>6</v>
      </c>
      <c r="O63" s="23">
        <v>64</v>
      </c>
      <c r="P63" s="22">
        <v>356</v>
      </c>
    </row>
    <row r="64" spans="1:16">
      <c r="A64" s="38" t="s">
        <v>88</v>
      </c>
      <c r="B64" s="22">
        <v>29</v>
      </c>
      <c r="C64" s="22">
        <v>146</v>
      </c>
      <c r="D64" s="22">
        <v>98</v>
      </c>
      <c r="E64" s="22">
        <v>125</v>
      </c>
      <c r="F64" s="22">
        <v>31</v>
      </c>
      <c r="G64" s="22">
        <v>110</v>
      </c>
      <c r="H64" s="23">
        <v>539</v>
      </c>
      <c r="I64" s="22">
        <v>14</v>
      </c>
      <c r="J64" s="22">
        <v>11</v>
      </c>
      <c r="K64" s="22">
        <v>52</v>
      </c>
      <c r="L64" s="22">
        <v>58</v>
      </c>
      <c r="M64" s="22">
        <v>13</v>
      </c>
      <c r="N64" s="22">
        <v>25</v>
      </c>
      <c r="O64" s="23">
        <v>173</v>
      </c>
      <c r="P64" s="22">
        <v>712</v>
      </c>
    </row>
    <row r="65" spans="1:16" ht="15" thickBot="1">
      <c r="A65" s="38" t="s">
        <v>89</v>
      </c>
      <c r="B65" s="22">
        <v>40</v>
      </c>
      <c r="C65" s="22">
        <v>20</v>
      </c>
      <c r="D65" s="22">
        <v>22</v>
      </c>
      <c r="E65" s="22">
        <v>20</v>
      </c>
      <c r="F65" s="22">
        <v>7</v>
      </c>
      <c r="G65" s="22">
        <v>15</v>
      </c>
      <c r="H65" s="23">
        <v>124</v>
      </c>
      <c r="I65" s="22">
        <v>4</v>
      </c>
      <c r="J65" s="22">
        <v>0</v>
      </c>
      <c r="K65" s="22">
        <v>7</v>
      </c>
      <c r="L65" s="22">
        <v>4</v>
      </c>
      <c r="M65" s="22">
        <v>3</v>
      </c>
      <c r="N65" s="22">
        <v>2</v>
      </c>
      <c r="O65" s="23">
        <v>20</v>
      </c>
      <c r="P65" s="22">
        <v>144</v>
      </c>
    </row>
    <row r="66" spans="1:16" ht="15" thickTop="1">
      <c r="A66" s="60" t="s">
        <v>90</v>
      </c>
      <c r="B66" s="47">
        <v>2550</v>
      </c>
      <c r="C66" s="47">
        <v>5194</v>
      </c>
      <c r="D66" s="47">
        <v>4179</v>
      </c>
      <c r="E66" s="47">
        <v>6104</v>
      </c>
      <c r="F66" s="47">
        <v>1571</v>
      </c>
      <c r="G66" s="47">
        <v>4116</v>
      </c>
      <c r="H66" s="48">
        <v>23714</v>
      </c>
      <c r="I66" s="47">
        <v>2136</v>
      </c>
      <c r="J66" s="47">
        <v>1971</v>
      </c>
      <c r="K66" s="47">
        <v>4889</v>
      </c>
      <c r="L66" s="47">
        <v>3654</v>
      </c>
      <c r="M66" s="47">
        <v>1272</v>
      </c>
      <c r="N66" s="47">
        <v>3080</v>
      </c>
      <c r="O66" s="48">
        <v>17002</v>
      </c>
      <c r="P66" s="47">
        <v>40716</v>
      </c>
    </row>
    <row r="67" spans="1:16">
      <c r="A67" s="44" t="s">
        <v>91</v>
      </c>
      <c r="B67" s="45">
        <v>39</v>
      </c>
      <c r="C67" s="45">
        <v>21</v>
      </c>
      <c r="D67" s="45">
        <v>51</v>
      </c>
      <c r="E67" s="45">
        <v>32</v>
      </c>
      <c r="F67" s="45">
        <v>16</v>
      </c>
      <c r="G67" s="45">
        <v>50</v>
      </c>
      <c r="H67" s="46">
        <v>209</v>
      </c>
      <c r="I67" s="45">
        <v>92</v>
      </c>
      <c r="J67" s="45">
        <v>35</v>
      </c>
      <c r="K67" s="45">
        <v>92</v>
      </c>
      <c r="L67" s="45">
        <v>61</v>
      </c>
      <c r="M67" s="45">
        <v>57</v>
      </c>
      <c r="N67" s="45">
        <v>52</v>
      </c>
      <c r="O67" s="46">
        <v>389</v>
      </c>
      <c r="P67" s="45">
        <v>598</v>
      </c>
    </row>
    <row r="68" spans="1:16">
      <c r="A68" s="61" t="s">
        <v>92</v>
      </c>
      <c r="B68" s="45">
        <v>2589</v>
      </c>
      <c r="C68" s="45">
        <v>5215</v>
      </c>
      <c r="D68" s="45">
        <v>4230</v>
      </c>
      <c r="E68" s="45">
        <v>6136</v>
      </c>
      <c r="F68" s="45">
        <v>1587</v>
      </c>
      <c r="G68" s="45">
        <v>4166</v>
      </c>
      <c r="H68" s="46">
        <v>23923</v>
      </c>
      <c r="I68" s="45">
        <v>2228</v>
      </c>
      <c r="J68" s="45">
        <v>2006</v>
      </c>
      <c r="K68" s="45">
        <v>4981</v>
      </c>
      <c r="L68" s="45">
        <v>3715</v>
      </c>
      <c r="M68" s="45">
        <v>1329</v>
      </c>
      <c r="N68" s="45">
        <v>3132</v>
      </c>
      <c r="O68" s="46">
        <v>17391</v>
      </c>
      <c r="P68" s="45">
        <v>41314</v>
      </c>
    </row>
  </sheetData>
  <mergeCells count="1">
    <mergeCell ref="O10:P10"/>
  </mergeCells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6056-1175-42C4-937F-6C1918770439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2" max="2" width="14.125" customWidth="1"/>
    <col min="3" max="3" width="11.75" customWidth="1"/>
    <col min="4" max="4" width="11.875" customWidth="1"/>
    <col min="5" max="5" width="12.375" customWidth="1"/>
    <col min="6" max="6" width="11.875" customWidth="1"/>
    <col min="9" max="9" width="14.375" customWidth="1"/>
    <col min="10" max="10" width="16.5" customWidth="1"/>
    <col min="11" max="11" width="14.25" customWidth="1"/>
    <col min="12" max="12" width="11.625" customWidth="1"/>
    <col min="13" max="13" width="11.5" customWidth="1"/>
  </cols>
  <sheetData>
    <row r="7" spans="1:18" ht="26.25">
      <c r="A7" s="26" t="s">
        <v>94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63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83" t="s">
        <v>36</v>
      </c>
      <c r="P10" s="183"/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v>69</v>
      </c>
      <c r="C15" s="22">
        <v>171</v>
      </c>
      <c r="D15" s="22">
        <v>140</v>
      </c>
      <c r="E15" s="22">
        <v>210</v>
      </c>
      <c r="F15" s="22">
        <v>29</v>
      </c>
      <c r="G15" s="22">
        <v>160</v>
      </c>
      <c r="H15" s="23">
        <v>779</v>
      </c>
      <c r="I15" s="22">
        <v>32</v>
      </c>
      <c r="J15" s="22">
        <v>2</v>
      </c>
      <c r="K15" s="22">
        <v>82</v>
      </c>
      <c r="L15" s="22">
        <v>67</v>
      </c>
      <c r="M15" s="22">
        <v>44</v>
      </c>
      <c r="N15" s="22">
        <v>38</v>
      </c>
      <c r="O15" s="23">
        <v>265</v>
      </c>
      <c r="P15" s="22">
        <v>1044</v>
      </c>
      <c r="R15">
        <v>1</v>
      </c>
    </row>
    <row r="16" spans="1:18">
      <c r="A16" s="38" t="s">
        <v>40</v>
      </c>
      <c r="B16" s="22">
        <v>39</v>
      </c>
      <c r="C16" s="22">
        <v>9</v>
      </c>
      <c r="D16" s="22">
        <v>7</v>
      </c>
      <c r="E16" s="22">
        <v>14</v>
      </c>
      <c r="F16" s="22">
        <v>3</v>
      </c>
      <c r="G16" s="22">
        <v>11</v>
      </c>
      <c r="H16" s="23">
        <v>83</v>
      </c>
      <c r="I16" s="22">
        <v>8</v>
      </c>
      <c r="J16" s="22">
        <v>0</v>
      </c>
      <c r="K16" s="22">
        <v>6</v>
      </c>
      <c r="L16" s="22">
        <v>15</v>
      </c>
      <c r="M16" s="22">
        <v>3</v>
      </c>
      <c r="N16" s="22">
        <v>3</v>
      </c>
      <c r="O16" s="23">
        <v>35</v>
      </c>
      <c r="P16" s="22">
        <v>118</v>
      </c>
      <c r="R16">
        <v>2</v>
      </c>
    </row>
    <row r="17" spans="1:18">
      <c r="A17" s="38" t="s">
        <v>41</v>
      </c>
      <c r="B17" s="22">
        <v>93</v>
      </c>
      <c r="C17" s="22">
        <v>58</v>
      </c>
      <c r="D17" s="22">
        <v>65</v>
      </c>
      <c r="E17" s="22">
        <v>107</v>
      </c>
      <c r="F17" s="22">
        <v>39</v>
      </c>
      <c r="G17" s="22">
        <v>49</v>
      </c>
      <c r="H17" s="23">
        <v>411</v>
      </c>
      <c r="I17" s="22">
        <v>30</v>
      </c>
      <c r="J17" s="22">
        <v>12</v>
      </c>
      <c r="K17" s="22">
        <v>178</v>
      </c>
      <c r="L17" s="22">
        <v>90</v>
      </c>
      <c r="M17" s="22">
        <v>46</v>
      </c>
      <c r="N17" s="22">
        <v>34</v>
      </c>
      <c r="O17" s="23">
        <v>390</v>
      </c>
      <c r="P17" s="22">
        <v>801</v>
      </c>
      <c r="R17">
        <v>4</v>
      </c>
    </row>
    <row r="18" spans="1:18">
      <c r="A18" s="44" t="s">
        <v>42</v>
      </c>
      <c r="B18" s="45">
        <v>42</v>
      </c>
      <c r="C18" s="45">
        <v>121</v>
      </c>
      <c r="D18" s="45">
        <v>106</v>
      </c>
      <c r="E18" s="45">
        <v>158</v>
      </c>
      <c r="F18" s="45">
        <v>15</v>
      </c>
      <c r="G18" s="45">
        <v>40</v>
      </c>
      <c r="H18" s="46">
        <v>482</v>
      </c>
      <c r="I18" s="45">
        <v>9</v>
      </c>
      <c r="J18" s="45">
        <v>14</v>
      </c>
      <c r="K18" s="45">
        <v>35</v>
      </c>
      <c r="L18" s="45">
        <v>25</v>
      </c>
      <c r="M18" s="45">
        <v>6</v>
      </c>
      <c r="N18" s="45">
        <v>12</v>
      </c>
      <c r="O18" s="46">
        <v>101</v>
      </c>
      <c r="P18" s="45">
        <v>583</v>
      </c>
      <c r="R18">
        <v>5</v>
      </c>
    </row>
    <row r="19" spans="1:18">
      <c r="A19" s="38" t="s">
        <v>43</v>
      </c>
      <c r="B19" s="22">
        <v>276</v>
      </c>
      <c r="C19" s="22">
        <v>329</v>
      </c>
      <c r="D19" s="22">
        <v>367</v>
      </c>
      <c r="E19" s="22">
        <v>406</v>
      </c>
      <c r="F19" s="22">
        <v>135</v>
      </c>
      <c r="G19" s="22">
        <v>230</v>
      </c>
      <c r="H19" s="23">
        <v>1743</v>
      </c>
      <c r="I19" s="22">
        <v>274</v>
      </c>
      <c r="J19" s="22">
        <v>306</v>
      </c>
      <c r="K19" s="22">
        <v>918</v>
      </c>
      <c r="L19" s="22">
        <v>544</v>
      </c>
      <c r="M19" s="22">
        <v>143</v>
      </c>
      <c r="N19" s="22">
        <v>236</v>
      </c>
      <c r="O19" s="23">
        <v>2421</v>
      </c>
      <c r="P19" s="22">
        <v>4164</v>
      </c>
      <c r="R19">
        <v>6</v>
      </c>
    </row>
    <row r="20" spans="1:18">
      <c r="A20" s="38" t="s">
        <v>44</v>
      </c>
      <c r="B20" s="22">
        <v>81</v>
      </c>
      <c r="C20" s="22">
        <v>59</v>
      </c>
      <c r="D20" s="22">
        <v>39</v>
      </c>
      <c r="E20" s="22">
        <v>88</v>
      </c>
      <c r="F20" s="22">
        <v>46</v>
      </c>
      <c r="G20" s="22">
        <v>26</v>
      </c>
      <c r="H20" s="23">
        <v>339</v>
      </c>
      <c r="I20" s="22">
        <v>33</v>
      </c>
      <c r="J20" s="22">
        <v>20</v>
      </c>
      <c r="K20" s="22">
        <v>107</v>
      </c>
      <c r="L20" s="22">
        <v>27</v>
      </c>
      <c r="M20" s="22">
        <v>17</v>
      </c>
      <c r="N20" s="22">
        <v>16</v>
      </c>
      <c r="O20" s="23">
        <v>220</v>
      </c>
      <c r="P20" s="22">
        <v>559</v>
      </c>
      <c r="R20">
        <v>8</v>
      </c>
    </row>
    <row r="21" spans="1:18">
      <c r="A21" s="38" t="s">
        <v>45</v>
      </c>
      <c r="B21" s="22">
        <v>6</v>
      </c>
      <c r="C21" s="22">
        <v>16</v>
      </c>
      <c r="D21" s="22">
        <v>28</v>
      </c>
      <c r="E21" s="22">
        <v>23</v>
      </c>
      <c r="F21" s="22">
        <v>8</v>
      </c>
      <c r="G21" s="22">
        <v>11</v>
      </c>
      <c r="H21" s="23">
        <v>92</v>
      </c>
      <c r="I21" s="22">
        <v>45</v>
      </c>
      <c r="J21" s="22">
        <v>16</v>
      </c>
      <c r="K21" s="22">
        <v>49</v>
      </c>
      <c r="L21" s="22">
        <v>67</v>
      </c>
      <c r="M21" s="22">
        <v>33</v>
      </c>
      <c r="N21" s="22">
        <v>40</v>
      </c>
      <c r="O21" s="23">
        <v>250</v>
      </c>
      <c r="P21" s="22">
        <v>342</v>
      </c>
      <c r="R21">
        <v>9</v>
      </c>
    </row>
    <row r="22" spans="1:18">
      <c r="A22" s="44" t="s">
        <v>46</v>
      </c>
      <c r="B22" s="45">
        <v>0</v>
      </c>
      <c r="C22" s="45">
        <v>18</v>
      </c>
      <c r="D22" s="45">
        <v>6</v>
      </c>
      <c r="E22" s="45">
        <v>17</v>
      </c>
      <c r="F22" s="45">
        <v>1</v>
      </c>
      <c r="G22" s="45">
        <v>13</v>
      </c>
      <c r="H22" s="46">
        <v>55</v>
      </c>
      <c r="I22" s="45">
        <v>9</v>
      </c>
      <c r="J22" s="45">
        <v>2</v>
      </c>
      <c r="K22" s="45">
        <v>22</v>
      </c>
      <c r="L22" s="45">
        <v>12</v>
      </c>
      <c r="M22" s="45">
        <v>6</v>
      </c>
      <c r="N22" s="45">
        <v>4</v>
      </c>
      <c r="O22" s="46">
        <v>55</v>
      </c>
      <c r="P22" s="45">
        <v>110</v>
      </c>
      <c r="R22">
        <v>10</v>
      </c>
    </row>
    <row r="23" spans="1:18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7</v>
      </c>
      <c r="J23" s="22">
        <v>6</v>
      </c>
      <c r="K23" s="22">
        <v>21</v>
      </c>
      <c r="L23" s="22">
        <v>15</v>
      </c>
      <c r="M23" s="22">
        <v>3</v>
      </c>
      <c r="N23" s="22">
        <v>5</v>
      </c>
      <c r="O23" s="23">
        <v>57</v>
      </c>
      <c r="P23" s="22">
        <v>57</v>
      </c>
      <c r="R23">
        <v>11</v>
      </c>
    </row>
    <row r="24" spans="1:18">
      <c r="A24" s="38" t="s">
        <v>48</v>
      </c>
      <c r="B24" s="22">
        <v>143</v>
      </c>
      <c r="C24" s="22">
        <v>365</v>
      </c>
      <c r="D24" s="22">
        <v>202</v>
      </c>
      <c r="E24" s="22">
        <v>430</v>
      </c>
      <c r="F24" s="22">
        <v>13</v>
      </c>
      <c r="G24" s="22">
        <v>88</v>
      </c>
      <c r="H24" s="23">
        <v>1241</v>
      </c>
      <c r="I24" s="22">
        <v>120</v>
      </c>
      <c r="J24" s="22">
        <v>38</v>
      </c>
      <c r="K24" s="22">
        <v>589</v>
      </c>
      <c r="L24" s="22">
        <v>225</v>
      </c>
      <c r="M24" s="22">
        <v>65</v>
      </c>
      <c r="N24" s="22">
        <v>358</v>
      </c>
      <c r="O24" s="23">
        <v>1395</v>
      </c>
      <c r="P24" s="22">
        <v>2636</v>
      </c>
      <c r="R24">
        <v>12</v>
      </c>
    </row>
    <row r="25" spans="1:18">
      <c r="A25" s="38" t="s">
        <v>49</v>
      </c>
      <c r="B25" s="22">
        <v>87</v>
      </c>
      <c r="C25" s="22">
        <v>161</v>
      </c>
      <c r="D25" s="22">
        <v>171</v>
      </c>
      <c r="E25" s="22">
        <v>181</v>
      </c>
      <c r="F25" s="22">
        <v>55</v>
      </c>
      <c r="G25" s="22">
        <v>136</v>
      </c>
      <c r="H25" s="23">
        <v>791</v>
      </c>
      <c r="I25" s="22">
        <v>66</v>
      </c>
      <c r="J25" s="22">
        <v>10</v>
      </c>
      <c r="K25" s="22">
        <v>197</v>
      </c>
      <c r="L25" s="22">
        <v>138</v>
      </c>
      <c r="M25" s="22">
        <v>50</v>
      </c>
      <c r="N25" s="22">
        <v>142</v>
      </c>
      <c r="O25" s="23">
        <v>603</v>
      </c>
      <c r="P25" s="22">
        <v>1394</v>
      </c>
      <c r="R25">
        <v>13</v>
      </c>
    </row>
    <row r="26" spans="1:18">
      <c r="A26" s="44" t="s">
        <v>50</v>
      </c>
      <c r="B26" s="45">
        <v>0</v>
      </c>
      <c r="C26" s="45">
        <v>15</v>
      </c>
      <c r="D26" s="45">
        <v>24</v>
      </c>
      <c r="E26" s="45">
        <v>16</v>
      </c>
      <c r="F26" s="45">
        <v>0</v>
      </c>
      <c r="G26" s="45">
        <v>3</v>
      </c>
      <c r="H26" s="46">
        <v>58</v>
      </c>
      <c r="I26" s="45">
        <v>10</v>
      </c>
      <c r="J26" s="45">
        <v>6</v>
      </c>
      <c r="K26" s="45">
        <v>25</v>
      </c>
      <c r="L26" s="45">
        <v>7</v>
      </c>
      <c r="M26" s="45">
        <v>18</v>
      </c>
      <c r="N26" s="45">
        <v>10</v>
      </c>
      <c r="O26" s="46">
        <v>76</v>
      </c>
      <c r="P26" s="45">
        <v>134</v>
      </c>
      <c r="R26">
        <v>15</v>
      </c>
    </row>
    <row r="27" spans="1:18">
      <c r="A27" s="38" t="s">
        <v>51</v>
      </c>
      <c r="B27" s="22">
        <v>24</v>
      </c>
      <c r="C27" s="22">
        <v>46</v>
      </c>
      <c r="D27" s="22">
        <v>20</v>
      </c>
      <c r="E27" s="22">
        <v>51</v>
      </c>
      <c r="F27" s="22">
        <v>6</v>
      </c>
      <c r="G27" s="22">
        <v>40</v>
      </c>
      <c r="H27" s="23">
        <v>187</v>
      </c>
      <c r="I27" s="22">
        <v>8</v>
      </c>
      <c r="J27" s="22">
        <v>0</v>
      </c>
      <c r="K27" s="22">
        <v>13</v>
      </c>
      <c r="L27" s="22">
        <v>8</v>
      </c>
      <c r="M27" s="22">
        <v>7</v>
      </c>
      <c r="N27" s="22">
        <v>7</v>
      </c>
      <c r="O27" s="23">
        <v>43</v>
      </c>
      <c r="P27" s="22">
        <v>230</v>
      </c>
      <c r="R27">
        <v>16</v>
      </c>
    </row>
    <row r="28" spans="1:18">
      <c r="A28" s="38" t="s">
        <v>52</v>
      </c>
      <c r="B28" s="22">
        <v>86</v>
      </c>
      <c r="C28" s="22">
        <v>106</v>
      </c>
      <c r="D28" s="22">
        <v>132</v>
      </c>
      <c r="E28" s="22">
        <v>169</v>
      </c>
      <c r="F28" s="22">
        <v>23</v>
      </c>
      <c r="G28" s="22">
        <v>120</v>
      </c>
      <c r="H28" s="23">
        <v>636</v>
      </c>
      <c r="I28" s="22">
        <v>97</v>
      </c>
      <c r="J28" s="22">
        <v>6</v>
      </c>
      <c r="K28" s="22">
        <v>233</v>
      </c>
      <c r="L28" s="22">
        <v>119</v>
      </c>
      <c r="M28" s="22">
        <v>53</v>
      </c>
      <c r="N28" s="22">
        <v>248</v>
      </c>
      <c r="O28" s="23">
        <v>756</v>
      </c>
      <c r="P28" s="22">
        <v>1392</v>
      </c>
      <c r="R28">
        <v>17</v>
      </c>
    </row>
    <row r="29" spans="1:18">
      <c r="A29" s="38" t="s">
        <v>53</v>
      </c>
      <c r="B29" s="22">
        <v>56</v>
      </c>
      <c r="C29" s="22">
        <v>113</v>
      </c>
      <c r="D29" s="22">
        <v>85</v>
      </c>
      <c r="E29" s="22">
        <v>218</v>
      </c>
      <c r="F29" s="22">
        <v>126</v>
      </c>
      <c r="G29" s="22">
        <v>56</v>
      </c>
      <c r="H29" s="23">
        <v>654</v>
      </c>
      <c r="I29" s="22">
        <v>30</v>
      </c>
      <c r="J29" s="22">
        <v>14</v>
      </c>
      <c r="K29" s="22">
        <v>70</v>
      </c>
      <c r="L29" s="22">
        <v>27</v>
      </c>
      <c r="M29" s="22">
        <v>30</v>
      </c>
      <c r="N29" s="22">
        <v>76</v>
      </c>
      <c r="O29" s="23">
        <v>247</v>
      </c>
      <c r="P29" s="22">
        <v>901</v>
      </c>
      <c r="R29">
        <v>18</v>
      </c>
    </row>
    <row r="30" spans="1:18">
      <c r="A30" s="44" t="s">
        <v>54</v>
      </c>
      <c r="B30" s="45">
        <v>28</v>
      </c>
      <c r="C30" s="45">
        <v>84</v>
      </c>
      <c r="D30" s="45">
        <v>90</v>
      </c>
      <c r="E30" s="45">
        <v>97</v>
      </c>
      <c r="F30" s="45">
        <v>16</v>
      </c>
      <c r="G30" s="45">
        <v>44</v>
      </c>
      <c r="H30" s="46">
        <v>359</v>
      </c>
      <c r="I30" s="45">
        <v>17</v>
      </c>
      <c r="J30" s="45">
        <v>0</v>
      </c>
      <c r="K30" s="45">
        <v>48</v>
      </c>
      <c r="L30" s="45">
        <v>11</v>
      </c>
      <c r="M30" s="45">
        <v>12</v>
      </c>
      <c r="N30" s="45">
        <v>12</v>
      </c>
      <c r="O30" s="46">
        <v>100</v>
      </c>
      <c r="P30" s="45">
        <v>459</v>
      </c>
      <c r="R30">
        <v>19</v>
      </c>
    </row>
    <row r="31" spans="1:18">
      <c r="A31" s="38" t="s">
        <v>55</v>
      </c>
      <c r="B31" s="22">
        <v>19</v>
      </c>
      <c r="C31" s="22">
        <v>105</v>
      </c>
      <c r="D31" s="22">
        <v>52</v>
      </c>
      <c r="E31" s="22">
        <v>86</v>
      </c>
      <c r="F31" s="22">
        <v>5</v>
      </c>
      <c r="G31" s="22">
        <v>43</v>
      </c>
      <c r="H31" s="23">
        <v>310</v>
      </c>
      <c r="I31" s="22">
        <v>13</v>
      </c>
      <c r="J31" s="22">
        <v>8</v>
      </c>
      <c r="K31" s="22">
        <v>38</v>
      </c>
      <c r="L31" s="22">
        <v>25</v>
      </c>
      <c r="M31" s="22">
        <v>14</v>
      </c>
      <c r="N31" s="22">
        <v>20</v>
      </c>
      <c r="O31" s="23">
        <v>118</v>
      </c>
      <c r="P31" s="22">
        <v>428</v>
      </c>
      <c r="R31">
        <v>20</v>
      </c>
    </row>
    <row r="32" spans="1:18">
      <c r="A32" s="38" t="s">
        <v>56</v>
      </c>
      <c r="B32" s="22">
        <v>43</v>
      </c>
      <c r="C32" s="22">
        <v>122</v>
      </c>
      <c r="D32" s="22">
        <v>109</v>
      </c>
      <c r="E32" s="22">
        <v>225</v>
      </c>
      <c r="F32" s="22">
        <v>113</v>
      </c>
      <c r="G32" s="22">
        <v>81</v>
      </c>
      <c r="H32" s="23">
        <v>693</v>
      </c>
      <c r="I32" s="22">
        <v>15</v>
      </c>
      <c r="J32" s="22">
        <v>4</v>
      </c>
      <c r="K32" s="22">
        <v>56</v>
      </c>
      <c r="L32" s="22">
        <v>49</v>
      </c>
      <c r="M32" s="22">
        <v>4</v>
      </c>
      <c r="N32" s="22">
        <v>50</v>
      </c>
      <c r="O32" s="23">
        <v>178</v>
      </c>
      <c r="P32" s="22">
        <v>871</v>
      </c>
      <c r="R32">
        <v>21</v>
      </c>
    </row>
    <row r="33" spans="1:18">
      <c r="A33" s="38" t="s">
        <v>57</v>
      </c>
      <c r="B33" s="22">
        <v>65</v>
      </c>
      <c r="C33" s="22">
        <v>90</v>
      </c>
      <c r="D33" s="22">
        <v>93</v>
      </c>
      <c r="E33" s="22">
        <v>232</v>
      </c>
      <c r="F33" s="22">
        <v>58</v>
      </c>
      <c r="G33" s="22">
        <v>98</v>
      </c>
      <c r="H33" s="23">
        <v>636</v>
      </c>
      <c r="I33" s="22">
        <v>28</v>
      </c>
      <c r="J33" s="22">
        <v>6</v>
      </c>
      <c r="K33" s="22">
        <v>80</v>
      </c>
      <c r="L33" s="22">
        <v>36</v>
      </c>
      <c r="M33" s="22">
        <v>0</v>
      </c>
      <c r="N33" s="22">
        <v>92</v>
      </c>
      <c r="O33" s="23">
        <v>242</v>
      </c>
      <c r="P33" s="22">
        <v>878</v>
      </c>
      <c r="R33">
        <v>22</v>
      </c>
    </row>
    <row r="34" spans="1:18">
      <c r="A34" s="44" t="s">
        <v>58</v>
      </c>
      <c r="B34" s="45">
        <v>19</v>
      </c>
      <c r="C34" s="45">
        <v>28</v>
      </c>
      <c r="D34" s="45">
        <v>29</v>
      </c>
      <c r="E34" s="45">
        <v>44</v>
      </c>
      <c r="F34" s="45">
        <v>14</v>
      </c>
      <c r="G34" s="45">
        <v>29</v>
      </c>
      <c r="H34" s="46">
        <v>163</v>
      </c>
      <c r="I34" s="45">
        <v>1</v>
      </c>
      <c r="J34" s="45">
        <v>3</v>
      </c>
      <c r="K34" s="45">
        <v>7</v>
      </c>
      <c r="L34" s="45">
        <v>5</v>
      </c>
      <c r="M34" s="45">
        <v>4</v>
      </c>
      <c r="N34" s="45">
        <v>2</v>
      </c>
      <c r="O34" s="46">
        <v>22</v>
      </c>
      <c r="P34" s="45">
        <v>185</v>
      </c>
      <c r="R34">
        <v>23</v>
      </c>
    </row>
    <row r="35" spans="1:18">
      <c r="A35" s="38" t="s">
        <v>59</v>
      </c>
      <c r="B35" s="22">
        <v>18</v>
      </c>
      <c r="C35" s="22">
        <v>50</v>
      </c>
      <c r="D35" s="22">
        <v>76</v>
      </c>
      <c r="E35" s="22">
        <v>78</v>
      </c>
      <c r="F35" s="22">
        <v>13</v>
      </c>
      <c r="G35" s="22">
        <v>44</v>
      </c>
      <c r="H35" s="23">
        <v>279</v>
      </c>
      <c r="I35" s="22">
        <v>49</v>
      </c>
      <c r="J35" s="22">
        <v>31</v>
      </c>
      <c r="K35" s="22">
        <v>147</v>
      </c>
      <c r="L35" s="22">
        <v>67</v>
      </c>
      <c r="M35" s="22">
        <v>35</v>
      </c>
      <c r="N35" s="22">
        <v>58</v>
      </c>
      <c r="O35" s="23">
        <v>387</v>
      </c>
      <c r="P35" s="22">
        <v>666</v>
      </c>
      <c r="R35">
        <v>24</v>
      </c>
    </row>
    <row r="36" spans="1:18">
      <c r="A36" s="38" t="s">
        <v>60</v>
      </c>
      <c r="B36" s="22">
        <v>7</v>
      </c>
      <c r="C36" s="22">
        <v>9</v>
      </c>
      <c r="D36" s="22">
        <v>17</v>
      </c>
      <c r="E36" s="22">
        <v>22</v>
      </c>
      <c r="F36" s="22">
        <v>8</v>
      </c>
      <c r="G36" s="22">
        <v>33</v>
      </c>
      <c r="H36" s="23">
        <v>96</v>
      </c>
      <c r="I36" s="22">
        <v>42</v>
      </c>
      <c r="J36" s="22">
        <v>11</v>
      </c>
      <c r="K36" s="22">
        <v>96</v>
      </c>
      <c r="L36" s="22">
        <v>79</v>
      </c>
      <c r="M36" s="22">
        <v>53</v>
      </c>
      <c r="N36" s="22">
        <v>98</v>
      </c>
      <c r="O36" s="23">
        <v>379</v>
      </c>
      <c r="P36" s="22">
        <v>475</v>
      </c>
      <c r="R36">
        <v>25</v>
      </c>
    </row>
    <row r="37" spans="1:18">
      <c r="A37" s="38" t="s">
        <v>61</v>
      </c>
      <c r="B37" s="22">
        <v>46</v>
      </c>
      <c r="C37" s="22">
        <v>68</v>
      </c>
      <c r="D37" s="22">
        <v>60</v>
      </c>
      <c r="E37" s="22">
        <v>88</v>
      </c>
      <c r="F37" s="22">
        <v>16</v>
      </c>
      <c r="G37" s="22">
        <v>208</v>
      </c>
      <c r="H37" s="23">
        <v>486</v>
      </c>
      <c r="I37" s="22">
        <v>62</v>
      </c>
      <c r="J37" s="22">
        <v>9</v>
      </c>
      <c r="K37" s="22">
        <v>103</v>
      </c>
      <c r="L37" s="22">
        <v>93</v>
      </c>
      <c r="M37" s="22">
        <v>35</v>
      </c>
      <c r="N37" s="22">
        <v>626</v>
      </c>
      <c r="O37" s="23">
        <v>928</v>
      </c>
      <c r="P37" s="22">
        <v>1414</v>
      </c>
      <c r="R37">
        <v>26</v>
      </c>
    </row>
    <row r="38" spans="1:18">
      <c r="A38" s="44" t="s">
        <v>62</v>
      </c>
      <c r="B38" s="45">
        <v>14</v>
      </c>
      <c r="C38" s="45">
        <v>103</v>
      </c>
      <c r="D38" s="45">
        <v>93</v>
      </c>
      <c r="E38" s="45">
        <v>103</v>
      </c>
      <c r="F38" s="45">
        <v>24</v>
      </c>
      <c r="G38" s="45">
        <v>49</v>
      </c>
      <c r="H38" s="46">
        <v>386</v>
      </c>
      <c r="I38" s="45">
        <v>18</v>
      </c>
      <c r="J38" s="45">
        <v>5</v>
      </c>
      <c r="K38" s="45">
        <v>46</v>
      </c>
      <c r="L38" s="45">
        <v>51</v>
      </c>
      <c r="M38" s="45">
        <v>14</v>
      </c>
      <c r="N38" s="45">
        <v>18</v>
      </c>
      <c r="O38" s="46">
        <v>152</v>
      </c>
      <c r="P38" s="45">
        <v>538</v>
      </c>
      <c r="R38">
        <v>27</v>
      </c>
    </row>
    <row r="39" spans="1:18">
      <c r="A39" s="38" t="s">
        <v>63</v>
      </c>
      <c r="B39" s="22">
        <v>79</v>
      </c>
      <c r="C39" s="22">
        <v>128</v>
      </c>
      <c r="D39" s="22">
        <v>191</v>
      </c>
      <c r="E39" s="22">
        <v>182</v>
      </c>
      <c r="F39" s="22">
        <v>17</v>
      </c>
      <c r="G39" s="22">
        <v>102</v>
      </c>
      <c r="H39" s="23">
        <v>699</v>
      </c>
      <c r="I39" s="22">
        <v>15</v>
      </c>
      <c r="J39" s="22">
        <v>3</v>
      </c>
      <c r="K39" s="22">
        <v>33</v>
      </c>
      <c r="L39" s="22">
        <v>20</v>
      </c>
      <c r="M39" s="22">
        <v>19</v>
      </c>
      <c r="N39" s="22">
        <v>24</v>
      </c>
      <c r="O39" s="23">
        <v>114</v>
      </c>
      <c r="P39" s="22">
        <v>813</v>
      </c>
      <c r="R39">
        <v>28</v>
      </c>
    </row>
    <row r="40" spans="1:18">
      <c r="A40" s="38" t="s">
        <v>64</v>
      </c>
      <c r="B40" s="22">
        <v>83</v>
      </c>
      <c r="C40" s="22">
        <v>169</v>
      </c>
      <c r="D40" s="22">
        <v>79</v>
      </c>
      <c r="E40" s="22">
        <v>223</v>
      </c>
      <c r="F40" s="22">
        <v>22</v>
      </c>
      <c r="G40" s="22">
        <v>84</v>
      </c>
      <c r="H40" s="23">
        <v>660</v>
      </c>
      <c r="I40" s="22">
        <v>69</v>
      </c>
      <c r="J40" s="22">
        <v>34</v>
      </c>
      <c r="K40" s="22">
        <v>68</v>
      </c>
      <c r="L40" s="22">
        <v>49</v>
      </c>
      <c r="M40" s="22">
        <v>20</v>
      </c>
      <c r="N40" s="22">
        <v>47</v>
      </c>
      <c r="O40" s="23">
        <v>287</v>
      </c>
      <c r="P40" s="22">
        <v>947</v>
      </c>
      <c r="R40">
        <v>29</v>
      </c>
    </row>
    <row r="41" spans="1:18">
      <c r="A41" s="38" t="s">
        <v>65</v>
      </c>
      <c r="B41" s="22">
        <v>33</v>
      </c>
      <c r="C41" s="22">
        <v>35</v>
      </c>
      <c r="D41" s="22">
        <v>43</v>
      </c>
      <c r="E41" s="22">
        <v>19</v>
      </c>
      <c r="F41" s="22">
        <v>0</v>
      </c>
      <c r="G41" s="22">
        <v>46</v>
      </c>
      <c r="H41" s="23">
        <v>176</v>
      </c>
      <c r="I41" s="22">
        <v>0</v>
      </c>
      <c r="J41" s="22">
        <v>0</v>
      </c>
      <c r="K41" s="22">
        <v>12</v>
      </c>
      <c r="L41" s="22">
        <v>2</v>
      </c>
      <c r="M41" s="22">
        <v>3</v>
      </c>
      <c r="N41" s="22">
        <v>2</v>
      </c>
      <c r="O41" s="23">
        <v>19</v>
      </c>
      <c r="P41" s="22">
        <v>195</v>
      </c>
      <c r="R41">
        <v>30</v>
      </c>
    </row>
    <row r="42" spans="1:18">
      <c r="A42" s="44" t="s">
        <v>66</v>
      </c>
      <c r="B42" s="45">
        <v>18</v>
      </c>
      <c r="C42" s="45">
        <v>54</v>
      </c>
      <c r="D42" s="45">
        <v>49</v>
      </c>
      <c r="E42" s="45">
        <v>31</v>
      </c>
      <c r="F42" s="45">
        <v>17</v>
      </c>
      <c r="G42" s="45">
        <v>34</v>
      </c>
      <c r="H42" s="46">
        <v>203</v>
      </c>
      <c r="I42" s="45">
        <v>3</v>
      </c>
      <c r="J42" s="45">
        <v>3</v>
      </c>
      <c r="K42" s="45">
        <v>19</v>
      </c>
      <c r="L42" s="45">
        <v>15</v>
      </c>
      <c r="M42" s="45">
        <v>2</v>
      </c>
      <c r="N42" s="45">
        <v>9</v>
      </c>
      <c r="O42" s="46">
        <v>51</v>
      </c>
      <c r="P42" s="45">
        <v>254</v>
      </c>
      <c r="R42">
        <v>31</v>
      </c>
    </row>
    <row r="43" spans="1:18">
      <c r="A43" s="38" t="s">
        <v>67</v>
      </c>
      <c r="B43" s="22">
        <v>18</v>
      </c>
      <c r="C43" s="22">
        <v>54</v>
      </c>
      <c r="D43" s="22">
        <v>49</v>
      </c>
      <c r="E43" s="22">
        <v>31</v>
      </c>
      <c r="F43" s="22">
        <v>17</v>
      </c>
      <c r="G43" s="22">
        <v>34</v>
      </c>
      <c r="H43" s="23">
        <v>203</v>
      </c>
      <c r="I43" s="22">
        <v>3</v>
      </c>
      <c r="J43" s="22">
        <v>3</v>
      </c>
      <c r="K43" s="22">
        <v>19</v>
      </c>
      <c r="L43" s="22">
        <v>13</v>
      </c>
      <c r="M43" s="22">
        <v>13</v>
      </c>
      <c r="N43" s="22">
        <v>9</v>
      </c>
      <c r="O43" s="23">
        <v>60</v>
      </c>
      <c r="P43" s="22">
        <v>263</v>
      </c>
      <c r="R43">
        <v>32</v>
      </c>
    </row>
    <row r="44" spans="1:18">
      <c r="A44" s="38" t="s">
        <v>68</v>
      </c>
      <c r="B44" s="22">
        <v>12</v>
      </c>
      <c r="C44" s="22">
        <v>25</v>
      </c>
      <c r="D44" s="22">
        <v>6</v>
      </c>
      <c r="E44" s="22">
        <v>18</v>
      </c>
      <c r="F44" s="22">
        <v>3</v>
      </c>
      <c r="G44" s="22">
        <v>14</v>
      </c>
      <c r="H44" s="23">
        <v>78</v>
      </c>
      <c r="I44" s="22">
        <v>5</v>
      </c>
      <c r="J44" s="22">
        <v>3</v>
      </c>
      <c r="K44" s="22">
        <v>11</v>
      </c>
      <c r="L44" s="22">
        <v>11</v>
      </c>
      <c r="M44" s="22">
        <v>5</v>
      </c>
      <c r="N44" s="22">
        <v>8</v>
      </c>
      <c r="O44" s="23">
        <v>43</v>
      </c>
      <c r="P44" s="22">
        <v>121</v>
      </c>
      <c r="R44">
        <v>33</v>
      </c>
    </row>
    <row r="45" spans="1:18">
      <c r="A45" s="38" t="s">
        <v>69</v>
      </c>
      <c r="B45" s="22">
        <v>11</v>
      </c>
      <c r="C45" s="22">
        <v>33</v>
      </c>
      <c r="D45" s="22">
        <v>57</v>
      </c>
      <c r="E45" s="22">
        <v>70</v>
      </c>
      <c r="F45" s="22">
        <v>20</v>
      </c>
      <c r="G45" s="22">
        <v>29</v>
      </c>
      <c r="H45" s="23">
        <v>220</v>
      </c>
      <c r="I45" s="22">
        <v>52</v>
      </c>
      <c r="J45" s="22">
        <v>43</v>
      </c>
      <c r="K45" s="22">
        <v>187</v>
      </c>
      <c r="L45" s="22">
        <v>166</v>
      </c>
      <c r="M45" s="22">
        <v>41</v>
      </c>
      <c r="N45" s="22">
        <v>80</v>
      </c>
      <c r="O45" s="23">
        <v>569</v>
      </c>
      <c r="P45" s="22">
        <v>789</v>
      </c>
      <c r="R45">
        <v>34</v>
      </c>
    </row>
    <row r="46" spans="1:18">
      <c r="A46" s="44" t="s">
        <v>70</v>
      </c>
      <c r="B46" s="45">
        <v>83</v>
      </c>
      <c r="C46" s="45">
        <v>47</v>
      </c>
      <c r="D46" s="45">
        <v>46</v>
      </c>
      <c r="E46" s="45">
        <v>55</v>
      </c>
      <c r="F46" s="45">
        <v>17</v>
      </c>
      <c r="G46" s="45">
        <v>66</v>
      </c>
      <c r="H46" s="46">
        <v>314</v>
      </c>
      <c r="I46" s="45">
        <v>11</v>
      </c>
      <c r="J46" s="45">
        <v>0</v>
      </c>
      <c r="K46" s="45">
        <v>50</v>
      </c>
      <c r="L46" s="45">
        <v>21</v>
      </c>
      <c r="M46" s="45">
        <v>18</v>
      </c>
      <c r="N46" s="45">
        <v>17</v>
      </c>
      <c r="O46" s="46">
        <v>117</v>
      </c>
      <c r="P46" s="45">
        <v>431</v>
      </c>
      <c r="R46">
        <v>35</v>
      </c>
    </row>
    <row r="47" spans="1:18">
      <c r="A47" s="38" t="s">
        <v>71</v>
      </c>
      <c r="B47" s="22">
        <v>24</v>
      </c>
      <c r="C47" s="22">
        <v>73</v>
      </c>
      <c r="D47" s="22">
        <v>165</v>
      </c>
      <c r="E47" s="22">
        <v>136</v>
      </c>
      <c r="F47" s="22">
        <v>106</v>
      </c>
      <c r="G47" s="22">
        <v>123</v>
      </c>
      <c r="H47" s="23">
        <v>627</v>
      </c>
      <c r="I47" s="22">
        <v>74</v>
      </c>
      <c r="J47" s="22">
        <v>119</v>
      </c>
      <c r="K47" s="22">
        <v>447</v>
      </c>
      <c r="L47" s="22">
        <v>309</v>
      </c>
      <c r="M47" s="22">
        <v>90</v>
      </c>
      <c r="N47" s="22">
        <v>124</v>
      </c>
      <c r="O47" s="23">
        <v>1163</v>
      </c>
      <c r="P47" s="22">
        <v>1790</v>
      </c>
      <c r="R47">
        <v>36</v>
      </c>
    </row>
    <row r="48" spans="1:18">
      <c r="A48" s="38" t="s">
        <v>72</v>
      </c>
      <c r="B48" s="22">
        <v>88</v>
      </c>
      <c r="C48" s="22">
        <v>113</v>
      </c>
      <c r="D48" s="22">
        <v>123</v>
      </c>
      <c r="E48" s="22">
        <v>287</v>
      </c>
      <c r="F48" s="22">
        <v>155</v>
      </c>
      <c r="G48" s="22">
        <v>240</v>
      </c>
      <c r="H48" s="23">
        <v>1006</v>
      </c>
      <c r="I48" s="22">
        <v>43</v>
      </c>
      <c r="J48" s="22">
        <v>26</v>
      </c>
      <c r="K48" s="22">
        <v>109</v>
      </c>
      <c r="L48" s="22">
        <v>78</v>
      </c>
      <c r="M48" s="22">
        <v>29</v>
      </c>
      <c r="N48" s="22">
        <v>98</v>
      </c>
      <c r="O48" s="23">
        <v>383</v>
      </c>
      <c r="P48" s="22">
        <v>1389</v>
      </c>
      <c r="R48">
        <v>37</v>
      </c>
    </row>
    <row r="49" spans="1:18">
      <c r="A49" s="38" t="s">
        <v>73</v>
      </c>
      <c r="B49" s="22">
        <v>4</v>
      </c>
      <c r="C49" s="22">
        <v>18</v>
      </c>
      <c r="D49" s="22">
        <v>8</v>
      </c>
      <c r="E49" s="22">
        <v>26</v>
      </c>
      <c r="F49" s="22">
        <v>9</v>
      </c>
      <c r="G49" s="22">
        <v>9</v>
      </c>
      <c r="H49" s="23">
        <v>74</v>
      </c>
      <c r="I49" s="22">
        <v>2</v>
      </c>
      <c r="J49" s="22">
        <v>0</v>
      </c>
      <c r="K49" s="22">
        <v>5</v>
      </c>
      <c r="L49" s="22">
        <v>4</v>
      </c>
      <c r="M49" s="22">
        <v>1</v>
      </c>
      <c r="N49" s="22">
        <v>3</v>
      </c>
      <c r="O49" s="23">
        <v>15</v>
      </c>
      <c r="P49" s="22">
        <v>89</v>
      </c>
      <c r="R49">
        <v>38</v>
      </c>
    </row>
    <row r="50" spans="1:18">
      <c r="A50" s="44" t="s">
        <v>74</v>
      </c>
      <c r="B50" s="45">
        <v>64</v>
      </c>
      <c r="C50" s="45">
        <v>126</v>
      </c>
      <c r="D50" s="45">
        <v>131</v>
      </c>
      <c r="E50" s="45">
        <v>289</v>
      </c>
      <c r="F50" s="45">
        <v>101</v>
      </c>
      <c r="G50" s="45">
        <v>187</v>
      </c>
      <c r="H50" s="46">
        <v>898</v>
      </c>
      <c r="I50" s="45">
        <v>72</v>
      </c>
      <c r="J50" s="45">
        <v>8</v>
      </c>
      <c r="K50" s="45">
        <v>161</v>
      </c>
      <c r="L50" s="45">
        <v>122</v>
      </c>
      <c r="M50" s="45">
        <v>131</v>
      </c>
      <c r="N50" s="45">
        <v>86</v>
      </c>
      <c r="O50" s="46">
        <v>580</v>
      </c>
      <c r="P50" s="45">
        <v>1478</v>
      </c>
      <c r="R50">
        <v>39</v>
      </c>
    </row>
    <row r="51" spans="1:18">
      <c r="A51" s="38" t="s">
        <v>75</v>
      </c>
      <c r="B51" s="22">
        <v>54</v>
      </c>
      <c r="C51" s="22">
        <v>104</v>
      </c>
      <c r="D51" s="22">
        <v>68</v>
      </c>
      <c r="E51" s="22">
        <v>186</v>
      </c>
      <c r="F51" s="22">
        <v>10</v>
      </c>
      <c r="G51" s="22">
        <v>78</v>
      </c>
      <c r="H51" s="23">
        <v>500</v>
      </c>
      <c r="I51" s="22">
        <v>34</v>
      </c>
      <c r="J51" s="22">
        <v>12</v>
      </c>
      <c r="K51" s="22">
        <v>54</v>
      </c>
      <c r="L51" s="22">
        <v>46</v>
      </c>
      <c r="M51" s="22">
        <v>7</v>
      </c>
      <c r="N51" s="22">
        <v>18</v>
      </c>
      <c r="O51" s="23">
        <v>171</v>
      </c>
      <c r="P51" s="22">
        <v>671</v>
      </c>
      <c r="R51">
        <v>40</v>
      </c>
    </row>
    <row r="52" spans="1:18">
      <c r="A52" s="38" t="s">
        <v>76</v>
      </c>
      <c r="B52" s="22">
        <v>39</v>
      </c>
      <c r="C52" s="22">
        <v>124</v>
      </c>
      <c r="D52" s="22">
        <v>66</v>
      </c>
      <c r="E52" s="22">
        <v>91</v>
      </c>
      <c r="F52" s="22">
        <v>8</v>
      </c>
      <c r="G52" s="22">
        <v>42</v>
      </c>
      <c r="H52" s="23">
        <v>370</v>
      </c>
      <c r="I52" s="22">
        <v>24</v>
      </c>
      <c r="J52" s="22">
        <v>10</v>
      </c>
      <c r="K52" s="22">
        <v>60</v>
      </c>
      <c r="L52" s="22">
        <v>28</v>
      </c>
      <c r="M52" s="22">
        <v>16</v>
      </c>
      <c r="N52" s="22">
        <v>15</v>
      </c>
      <c r="O52" s="23">
        <v>153</v>
      </c>
      <c r="P52" s="22">
        <v>523</v>
      </c>
      <c r="R52">
        <v>41</v>
      </c>
    </row>
    <row r="53" spans="1:18">
      <c r="A53" s="38" t="s">
        <v>77</v>
      </c>
      <c r="B53" s="22">
        <v>59</v>
      </c>
      <c r="C53" s="22">
        <v>187</v>
      </c>
      <c r="D53" s="22">
        <v>253</v>
      </c>
      <c r="E53" s="22">
        <v>166</v>
      </c>
      <c r="F53" s="22">
        <v>68</v>
      </c>
      <c r="G53" s="22">
        <v>127</v>
      </c>
      <c r="H53" s="23">
        <v>860</v>
      </c>
      <c r="I53" s="22">
        <v>59</v>
      </c>
      <c r="J53" s="22">
        <v>45</v>
      </c>
      <c r="K53" s="22">
        <v>250</v>
      </c>
      <c r="L53" s="22">
        <v>129</v>
      </c>
      <c r="M53" s="22">
        <v>39</v>
      </c>
      <c r="N53" s="22">
        <v>147</v>
      </c>
      <c r="O53" s="23">
        <v>669</v>
      </c>
      <c r="P53" s="22">
        <v>1529</v>
      </c>
      <c r="R53">
        <v>42</v>
      </c>
    </row>
    <row r="54" spans="1:18">
      <c r="A54" s="44" t="s">
        <v>78</v>
      </c>
      <c r="B54" s="45">
        <v>3</v>
      </c>
      <c r="C54" s="45">
        <v>2</v>
      </c>
      <c r="D54" s="45">
        <v>4</v>
      </c>
      <c r="E54" s="45">
        <v>5</v>
      </c>
      <c r="F54" s="45">
        <v>1</v>
      </c>
      <c r="G54" s="45">
        <v>1</v>
      </c>
      <c r="H54" s="46">
        <v>16</v>
      </c>
      <c r="I54" s="45">
        <v>10</v>
      </c>
      <c r="J54" s="45">
        <v>8</v>
      </c>
      <c r="K54" s="45">
        <v>21</v>
      </c>
      <c r="L54" s="45">
        <v>11</v>
      </c>
      <c r="M54" s="45">
        <v>5</v>
      </c>
      <c r="N54" s="45">
        <v>3</v>
      </c>
      <c r="O54" s="46">
        <v>58</v>
      </c>
      <c r="P54" s="45">
        <v>74</v>
      </c>
      <c r="R54">
        <v>44</v>
      </c>
    </row>
    <row r="55" spans="1:18">
      <c r="A55" s="38" t="s">
        <v>79</v>
      </c>
      <c r="B55" s="22">
        <v>64</v>
      </c>
      <c r="C55" s="22">
        <v>248</v>
      </c>
      <c r="D55" s="22">
        <v>0</v>
      </c>
      <c r="E55" s="22">
        <v>186</v>
      </c>
      <c r="F55" s="22">
        <v>34</v>
      </c>
      <c r="G55" s="22">
        <v>128</v>
      </c>
      <c r="H55" s="23">
        <v>660</v>
      </c>
      <c r="I55" s="22">
        <v>17</v>
      </c>
      <c r="J55" s="22">
        <v>1</v>
      </c>
      <c r="K55" s="22">
        <v>137</v>
      </c>
      <c r="L55" s="22">
        <v>0</v>
      </c>
      <c r="M55" s="22">
        <v>6</v>
      </c>
      <c r="N55" s="22">
        <v>25</v>
      </c>
      <c r="O55" s="23">
        <v>186</v>
      </c>
      <c r="P55" s="22">
        <v>846</v>
      </c>
      <c r="R55">
        <v>45</v>
      </c>
    </row>
    <row r="56" spans="1:18">
      <c r="A56" s="38" t="s">
        <v>80</v>
      </c>
      <c r="B56" s="22">
        <v>20</v>
      </c>
      <c r="C56" s="22">
        <v>27</v>
      </c>
      <c r="D56" s="22">
        <v>30</v>
      </c>
      <c r="E56" s="22">
        <v>35</v>
      </c>
      <c r="F56" s="22">
        <v>3</v>
      </c>
      <c r="G56" s="22">
        <v>14</v>
      </c>
      <c r="H56" s="23">
        <v>129</v>
      </c>
      <c r="I56" s="22">
        <v>0</v>
      </c>
      <c r="J56" s="22">
        <v>0</v>
      </c>
      <c r="K56" s="22">
        <v>7</v>
      </c>
      <c r="L56" s="22">
        <v>3</v>
      </c>
      <c r="M56" s="22">
        <v>1</v>
      </c>
      <c r="N56" s="22">
        <v>0</v>
      </c>
      <c r="O56" s="23">
        <v>11</v>
      </c>
      <c r="P56" s="22">
        <v>140</v>
      </c>
      <c r="R56">
        <v>46</v>
      </c>
    </row>
    <row r="57" spans="1:18">
      <c r="A57" s="38" t="s">
        <v>81</v>
      </c>
      <c r="B57" s="22">
        <v>81</v>
      </c>
      <c r="C57" s="22">
        <v>96</v>
      </c>
      <c r="D57" s="22">
        <v>238</v>
      </c>
      <c r="E57" s="22">
        <v>157</v>
      </c>
      <c r="F57" s="22">
        <v>96</v>
      </c>
      <c r="G57" s="22">
        <v>86</v>
      </c>
      <c r="H57" s="23">
        <v>754</v>
      </c>
      <c r="I57" s="22">
        <v>44</v>
      </c>
      <c r="J57" s="22">
        <v>0</v>
      </c>
      <c r="K57" s="22">
        <v>165</v>
      </c>
      <c r="L57" s="22">
        <v>104</v>
      </c>
      <c r="M57" s="22">
        <v>39</v>
      </c>
      <c r="N57" s="22">
        <v>64</v>
      </c>
      <c r="O57" s="23">
        <v>416</v>
      </c>
      <c r="P57" s="22">
        <v>1170</v>
      </c>
      <c r="R57">
        <v>47</v>
      </c>
    </row>
    <row r="58" spans="1:18">
      <c r="A58" s="44" t="s">
        <v>82</v>
      </c>
      <c r="B58" s="45">
        <v>193</v>
      </c>
      <c r="C58" s="45">
        <v>365</v>
      </c>
      <c r="D58" s="45">
        <v>177</v>
      </c>
      <c r="E58" s="45">
        <v>485</v>
      </c>
      <c r="F58" s="45">
        <v>102</v>
      </c>
      <c r="G58" s="45">
        <v>327</v>
      </c>
      <c r="H58" s="46">
        <v>1649</v>
      </c>
      <c r="I58" s="45">
        <v>261</v>
      </c>
      <c r="J58" s="45">
        <v>162</v>
      </c>
      <c r="K58" s="45">
        <v>351</v>
      </c>
      <c r="L58" s="45">
        <v>82</v>
      </c>
      <c r="M58" s="45">
        <v>4</v>
      </c>
      <c r="N58" s="45">
        <v>534</v>
      </c>
      <c r="O58" s="46">
        <v>1394</v>
      </c>
      <c r="P58" s="45">
        <v>3043</v>
      </c>
      <c r="R58">
        <v>48</v>
      </c>
    </row>
    <row r="59" spans="1:18">
      <c r="A59" s="38" t="s">
        <v>83</v>
      </c>
      <c r="B59" s="22">
        <v>61</v>
      </c>
      <c r="C59" s="22">
        <v>26</v>
      </c>
      <c r="D59" s="22">
        <v>27</v>
      </c>
      <c r="E59" s="22">
        <v>28</v>
      </c>
      <c r="F59" s="22">
        <v>2</v>
      </c>
      <c r="G59" s="22">
        <v>19</v>
      </c>
      <c r="H59" s="23">
        <v>163</v>
      </c>
      <c r="I59" s="22">
        <v>37</v>
      </c>
      <c r="J59" s="22">
        <v>0</v>
      </c>
      <c r="K59" s="22">
        <v>36</v>
      </c>
      <c r="L59" s="22">
        <v>44</v>
      </c>
      <c r="M59" s="22">
        <v>10</v>
      </c>
      <c r="N59" s="22">
        <v>13</v>
      </c>
      <c r="O59" s="23">
        <v>140</v>
      </c>
      <c r="P59" s="22">
        <v>303</v>
      </c>
      <c r="R59">
        <v>49</v>
      </c>
    </row>
    <row r="60" spans="1:18">
      <c r="A60" s="38" t="s">
        <v>84</v>
      </c>
      <c r="B60" s="22">
        <v>15</v>
      </c>
      <c r="C60" s="22">
        <v>21</v>
      </c>
      <c r="D60" s="22">
        <v>20</v>
      </c>
      <c r="E60" s="22">
        <v>29</v>
      </c>
      <c r="F60" s="22">
        <v>8</v>
      </c>
      <c r="G60" s="22">
        <v>14</v>
      </c>
      <c r="H60" s="23">
        <v>107</v>
      </c>
      <c r="I60" s="22">
        <v>0</v>
      </c>
      <c r="J60" s="22">
        <v>0</v>
      </c>
      <c r="K60" s="22">
        <v>1</v>
      </c>
      <c r="L60" s="22">
        <v>0</v>
      </c>
      <c r="M60" s="22">
        <v>1</v>
      </c>
      <c r="N60" s="22">
        <v>1</v>
      </c>
      <c r="O60" s="23">
        <v>3</v>
      </c>
      <c r="P60" s="22">
        <v>110</v>
      </c>
      <c r="R60">
        <v>50</v>
      </c>
    </row>
    <row r="61" spans="1:18">
      <c r="A61" s="38" t="s">
        <v>85</v>
      </c>
      <c r="B61" s="22">
        <v>71</v>
      </c>
      <c r="C61" s="22">
        <v>87</v>
      </c>
      <c r="D61" s="22">
        <v>136</v>
      </c>
      <c r="E61" s="22">
        <v>171</v>
      </c>
      <c r="F61" s="22">
        <v>13</v>
      </c>
      <c r="G61" s="22">
        <v>80</v>
      </c>
      <c r="H61" s="23">
        <v>558</v>
      </c>
      <c r="I61" s="22">
        <v>53</v>
      </c>
      <c r="J61" s="22">
        <v>12</v>
      </c>
      <c r="K61" s="22">
        <v>99</v>
      </c>
      <c r="L61" s="22">
        <v>89</v>
      </c>
      <c r="M61" s="22">
        <v>31</v>
      </c>
      <c r="N61" s="22">
        <v>37</v>
      </c>
      <c r="O61" s="23">
        <v>321</v>
      </c>
      <c r="P61" s="22">
        <v>879</v>
      </c>
      <c r="R61">
        <v>51</v>
      </c>
    </row>
    <row r="62" spans="1:18">
      <c r="A62" s="44" t="s">
        <v>86</v>
      </c>
      <c r="B62" s="45">
        <v>44</v>
      </c>
      <c r="C62" s="45">
        <v>98</v>
      </c>
      <c r="D62" s="45">
        <v>69</v>
      </c>
      <c r="E62" s="45">
        <v>123</v>
      </c>
      <c r="F62" s="45">
        <v>29</v>
      </c>
      <c r="G62" s="45">
        <v>67</v>
      </c>
      <c r="H62" s="46">
        <v>430</v>
      </c>
      <c r="I62" s="45">
        <v>30</v>
      </c>
      <c r="J62" s="45">
        <v>10</v>
      </c>
      <c r="K62" s="45">
        <v>76</v>
      </c>
      <c r="L62" s="45">
        <v>45</v>
      </c>
      <c r="M62" s="45">
        <v>34</v>
      </c>
      <c r="N62" s="45">
        <v>36</v>
      </c>
      <c r="O62" s="46">
        <v>231</v>
      </c>
      <c r="P62" s="45">
        <v>661</v>
      </c>
      <c r="R62">
        <v>53</v>
      </c>
    </row>
    <row r="63" spans="1:18">
      <c r="A63" s="38" t="s">
        <v>87</v>
      </c>
      <c r="B63" s="22">
        <v>44</v>
      </c>
      <c r="C63" s="22">
        <v>67</v>
      </c>
      <c r="D63" s="22">
        <v>77</v>
      </c>
      <c r="E63" s="22">
        <v>141</v>
      </c>
      <c r="F63" s="22">
        <v>14</v>
      </c>
      <c r="G63" s="22">
        <v>32</v>
      </c>
      <c r="H63" s="23">
        <v>375</v>
      </c>
      <c r="I63" s="22">
        <v>9</v>
      </c>
      <c r="J63" s="22">
        <v>0</v>
      </c>
      <c r="K63" s="22">
        <v>25</v>
      </c>
      <c r="L63" s="22">
        <v>14</v>
      </c>
      <c r="M63" s="22">
        <v>6</v>
      </c>
      <c r="N63" s="22">
        <v>0</v>
      </c>
      <c r="O63" s="23">
        <v>54</v>
      </c>
      <c r="P63" s="22">
        <v>429</v>
      </c>
      <c r="R63">
        <v>54</v>
      </c>
    </row>
    <row r="64" spans="1:18">
      <c r="A64" s="38" t="s">
        <v>88</v>
      </c>
      <c r="B64" s="22">
        <v>28</v>
      </c>
      <c r="C64" s="22">
        <v>136</v>
      </c>
      <c r="D64" s="22">
        <v>109</v>
      </c>
      <c r="E64" s="22">
        <v>147</v>
      </c>
      <c r="F64" s="22">
        <v>29</v>
      </c>
      <c r="G64" s="22">
        <v>95</v>
      </c>
      <c r="H64" s="23">
        <v>544</v>
      </c>
      <c r="I64" s="22">
        <v>17</v>
      </c>
      <c r="J64" s="22">
        <v>8</v>
      </c>
      <c r="K64" s="22">
        <v>24</v>
      </c>
      <c r="L64" s="22">
        <v>57</v>
      </c>
      <c r="M64" s="22">
        <v>12</v>
      </c>
      <c r="N64" s="22">
        <v>52</v>
      </c>
      <c r="O64" s="23">
        <v>170</v>
      </c>
      <c r="P64" s="22">
        <v>714</v>
      </c>
      <c r="R64">
        <v>55</v>
      </c>
    </row>
    <row r="65" spans="1:18" ht="15" thickBot="1">
      <c r="A65" s="38" t="s">
        <v>89</v>
      </c>
      <c r="B65" s="22">
        <v>20</v>
      </c>
      <c r="C65" s="22">
        <v>38</v>
      </c>
      <c r="D65" s="22">
        <v>11</v>
      </c>
      <c r="E65" s="22">
        <v>10</v>
      </c>
      <c r="F65" s="22">
        <v>9</v>
      </c>
      <c r="G65" s="22">
        <v>6</v>
      </c>
      <c r="H65" s="23">
        <v>94</v>
      </c>
      <c r="I65" s="22">
        <v>4</v>
      </c>
      <c r="J65" s="22">
        <v>0</v>
      </c>
      <c r="K65" s="22">
        <v>8</v>
      </c>
      <c r="L65" s="22">
        <v>8</v>
      </c>
      <c r="M65" s="22">
        <v>5</v>
      </c>
      <c r="N65" s="22">
        <v>1</v>
      </c>
      <c r="O65" s="23">
        <v>26</v>
      </c>
      <c r="P65" s="22">
        <v>120</v>
      </c>
      <c r="R65">
        <v>56</v>
      </c>
    </row>
    <row r="66" spans="1:18" ht="15" thickTop="1">
      <c r="A66" s="60" t="s">
        <v>90</v>
      </c>
      <c r="B66" s="47">
        <v>2574</v>
      </c>
      <c r="C66" s="47">
        <v>4747</v>
      </c>
      <c r="D66" s="47">
        <v>4243</v>
      </c>
      <c r="E66" s="47">
        <v>6390</v>
      </c>
      <c r="F66" s="47">
        <v>1676</v>
      </c>
      <c r="G66" s="47">
        <v>3696</v>
      </c>
      <c r="H66" s="48">
        <v>23326</v>
      </c>
      <c r="I66" s="47">
        <v>1971</v>
      </c>
      <c r="J66" s="47">
        <v>1039</v>
      </c>
      <c r="K66" s="47">
        <v>5601</v>
      </c>
      <c r="L66" s="47">
        <v>3272</v>
      </c>
      <c r="M66" s="47">
        <v>1283</v>
      </c>
      <c r="N66" s="47">
        <v>3658</v>
      </c>
      <c r="O66" s="48">
        <v>16824</v>
      </c>
      <c r="P66" s="47">
        <v>40150</v>
      </c>
    </row>
    <row r="67" spans="1:18">
      <c r="A67" s="44" t="s">
        <v>91</v>
      </c>
      <c r="B67" s="45">
        <v>33</v>
      </c>
      <c r="C67" s="45">
        <v>17</v>
      </c>
      <c r="D67" s="45">
        <v>42</v>
      </c>
      <c r="E67" s="45">
        <v>37</v>
      </c>
      <c r="F67" s="45">
        <v>18</v>
      </c>
      <c r="G67" s="45">
        <v>27</v>
      </c>
      <c r="H67" s="46">
        <v>174</v>
      </c>
      <c r="I67" s="45">
        <v>114</v>
      </c>
      <c r="J67" s="45">
        <v>7</v>
      </c>
      <c r="K67" s="45">
        <v>52</v>
      </c>
      <c r="L67" s="45">
        <v>74</v>
      </c>
      <c r="M67" s="45">
        <v>53</v>
      </c>
      <c r="N67" s="45">
        <v>126</v>
      </c>
      <c r="O67" s="46">
        <v>426</v>
      </c>
      <c r="P67" s="45">
        <v>600</v>
      </c>
      <c r="R67">
        <v>72</v>
      </c>
    </row>
    <row r="68" spans="1:18">
      <c r="A68" s="61" t="s">
        <v>92</v>
      </c>
      <c r="B68" s="45">
        <v>2607</v>
      </c>
      <c r="C68" s="45">
        <v>4764</v>
      </c>
      <c r="D68" s="45">
        <v>4285</v>
      </c>
      <c r="E68" s="45">
        <v>6427</v>
      </c>
      <c r="F68" s="45">
        <v>1694</v>
      </c>
      <c r="G68" s="45">
        <v>3723</v>
      </c>
      <c r="H68" s="46">
        <v>23500</v>
      </c>
      <c r="I68" s="45">
        <v>2085</v>
      </c>
      <c r="J68" s="45">
        <v>1046</v>
      </c>
      <c r="K68" s="45">
        <v>5653</v>
      </c>
      <c r="L68" s="45">
        <v>3346</v>
      </c>
      <c r="M68" s="45">
        <v>1336</v>
      </c>
      <c r="N68" s="45">
        <v>3784</v>
      </c>
      <c r="O68" s="46">
        <v>17250</v>
      </c>
      <c r="P68" s="45">
        <v>40750</v>
      </c>
    </row>
  </sheetData>
  <mergeCells count="1">
    <mergeCell ref="O10:P10"/>
  </mergeCells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E34E-2959-406E-9EF8-D55032669A1E}">
  <sheetPr transitionEvaluation="1"/>
  <dimension ref="A1:AK216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2" max="2" width="11.625" customWidth="1"/>
    <col min="3" max="3" width="12.25" customWidth="1"/>
    <col min="4" max="4" width="11.5" customWidth="1"/>
    <col min="5" max="5" width="12.625" customWidth="1"/>
    <col min="6" max="6" width="11.875" customWidth="1"/>
    <col min="9" max="9" width="12.5" customWidth="1"/>
    <col min="10" max="10" width="16.625" customWidth="1"/>
    <col min="11" max="11" width="12.625" customWidth="1"/>
    <col min="12" max="12" width="11" customWidth="1"/>
    <col min="13" max="13" width="13.125" customWidth="1"/>
    <col min="14" max="14" width="11" customWidth="1"/>
    <col min="15" max="15" width="12.25" customWidth="1"/>
  </cols>
  <sheetData>
    <row r="1" spans="1:37">
      <c r="T1">
        <v>92</v>
      </c>
      <c r="U1">
        <v>1</v>
      </c>
      <c r="V1">
        <v>5</v>
      </c>
      <c r="W1">
        <v>64</v>
      </c>
      <c r="X1">
        <v>65</v>
      </c>
      <c r="Y1">
        <v>125</v>
      </c>
      <c r="Z1">
        <v>63</v>
      </c>
      <c r="AA1">
        <v>25</v>
      </c>
      <c r="AB1">
        <v>110</v>
      </c>
      <c r="AC1">
        <v>452</v>
      </c>
      <c r="AD1">
        <v>34</v>
      </c>
      <c r="AE1">
        <v>1</v>
      </c>
      <c r="AF1">
        <v>80</v>
      </c>
      <c r="AG1">
        <v>65</v>
      </c>
      <c r="AH1">
        <v>190</v>
      </c>
      <c r="AI1">
        <v>209</v>
      </c>
      <c r="AJ1">
        <v>579</v>
      </c>
      <c r="AK1">
        <v>1031</v>
      </c>
    </row>
    <row r="2" spans="1:37">
      <c r="T2">
        <v>92</v>
      </c>
      <c r="U2">
        <v>2</v>
      </c>
      <c r="V2">
        <v>5</v>
      </c>
      <c r="W2">
        <v>20</v>
      </c>
      <c r="X2">
        <v>8</v>
      </c>
      <c r="Y2">
        <v>2</v>
      </c>
      <c r="Z2">
        <v>17</v>
      </c>
      <c r="AA2">
        <v>2</v>
      </c>
      <c r="AB2">
        <v>10</v>
      </c>
      <c r="AC2">
        <v>59</v>
      </c>
      <c r="AD2">
        <v>4</v>
      </c>
      <c r="AE2">
        <v>0</v>
      </c>
      <c r="AF2">
        <v>5</v>
      </c>
      <c r="AG2">
        <v>11</v>
      </c>
      <c r="AH2">
        <v>1</v>
      </c>
      <c r="AI2">
        <v>15</v>
      </c>
      <c r="AJ2">
        <v>36</v>
      </c>
      <c r="AK2">
        <v>95</v>
      </c>
    </row>
    <row r="3" spans="1:37">
      <c r="T3">
        <v>92</v>
      </c>
      <c r="U3">
        <v>4</v>
      </c>
      <c r="V3">
        <v>5</v>
      </c>
      <c r="W3">
        <v>92</v>
      </c>
      <c r="X3">
        <v>56</v>
      </c>
      <c r="Y3">
        <v>79</v>
      </c>
      <c r="Z3">
        <v>54</v>
      </c>
      <c r="AA3">
        <v>4</v>
      </c>
      <c r="AB3">
        <v>103</v>
      </c>
      <c r="AC3">
        <v>388</v>
      </c>
      <c r="AD3">
        <v>17</v>
      </c>
      <c r="AE3">
        <v>3</v>
      </c>
      <c r="AF3">
        <v>162</v>
      </c>
      <c r="AG3">
        <v>68</v>
      </c>
      <c r="AH3">
        <v>57</v>
      </c>
      <c r="AI3">
        <v>114</v>
      </c>
      <c r="AJ3">
        <v>421</v>
      </c>
      <c r="AK3">
        <v>809</v>
      </c>
    </row>
    <row r="4" spans="1:37">
      <c r="T4">
        <v>92</v>
      </c>
      <c r="U4">
        <v>5</v>
      </c>
      <c r="V4">
        <v>5</v>
      </c>
      <c r="W4">
        <v>27</v>
      </c>
      <c r="X4">
        <v>89</v>
      </c>
      <c r="Y4">
        <v>102</v>
      </c>
      <c r="Z4">
        <v>133</v>
      </c>
      <c r="AA4">
        <v>11</v>
      </c>
      <c r="AB4">
        <v>36</v>
      </c>
      <c r="AC4">
        <v>398</v>
      </c>
      <c r="AD4">
        <v>13</v>
      </c>
      <c r="AE4">
        <v>12</v>
      </c>
      <c r="AF4">
        <v>45</v>
      </c>
      <c r="AG4">
        <v>27</v>
      </c>
      <c r="AH4">
        <v>46</v>
      </c>
      <c r="AI4">
        <v>47</v>
      </c>
      <c r="AJ4">
        <v>190</v>
      </c>
      <c r="AK4">
        <v>588</v>
      </c>
    </row>
    <row r="5" spans="1:37">
      <c r="T5">
        <v>92</v>
      </c>
      <c r="U5">
        <v>6</v>
      </c>
      <c r="V5">
        <v>5</v>
      </c>
      <c r="W5">
        <v>224</v>
      </c>
      <c r="X5">
        <v>303</v>
      </c>
      <c r="Y5">
        <v>398</v>
      </c>
      <c r="Z5">
        <v>433</v>
      </c>
      <c r="AA5">
        <v>110</v>
      </c>
      <c r="AB5">
        <v>238</v>
      </c>
      <c r="AC5">
        <v>1706</v>
      </c>
      <c r="AD5">
        <v>281</v>
      </c>
      <c r="AE5">
        <v>321</v>
      </c>
      <c r="AF5">
        <v>993</v>
      </c>
      <c r="AG5">
        <v>514</v>
      </c>
      <c r="AH5">
        <v>169</v>
      </c>
      <c r="AI5">
        <v>205</v>
      </c>
      <c r="AJ5">
        <v>2483</v>
      </c>
      <c r="AK5">
        <v>4189</v>
      </c>
    </row>
    <row r="6" spans="1:37">
      <c r="T6">
        <v>92</v>
      </c>
      <c r="U6">
        <v>8</v>
      </c>
      <c r="V6">
        <v>5</v>
      </c>
      <c r="W6">
        <v>50</v>
      </c>
      <c r="X6">
        <v>55</v>
      </c>
      <c r="Y6">
        <v>33</v>
      </c>
      <c r="Z6">
        <v>59</v>
      </c>
      <c r="AA6">
        <v>35</v>
      </c>
      <c r="AB6">
        <v>38</v>
      </c>
      <c r="AC6">
        <v>270</v>
      </c>
      <c r="AD6">
        <v>39</v>
      </c>
      <c r="AE6">
        <v>22</v>
      </c>
      <c r="AF6">
        <v>84</v>
      </c>
      <c r="AG6">
        <v>34</v>
      </c>
      <c r="AH6">
        <v>34</v>
      </c>
      <c r="AI6">
        <v>39</v>
      </c>
      <c r="AJ6">
        <v>252</v>
      </c>
      <c r="AK6">
        <v>522</v>
      </c>
    </row>
    <row r="7" spans="1:37" ht="26.25">
      <c r="A7" s="26" t="s">
        <v>95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T7">
        <v>92</v>
      </c>
      <c r="U7">
        <v>9</v>
      </c>
      <c r="V7">
        <v>5</v>
      </c>
      <c r="W7">
        <v>8</v>
      </c>
      <c r="X7">
        <v>0</v>
      </c>
      <c r="Y7">
        <v>23</v>
      </c>
      <c r="Z7">
        <v>24</v>
      </c>
      <c r="AA7">
        <v>7</v>
      </c>
      <c r="AB7">
        <v>18</v>
      </c>
      <c r="AC7">
        <v>80</v>
      </c>
      <c r="AD7">
        <v>17</v>
      </c>
      <c r="AE7">
        <v>27</v>
      </c>
      <c r="AF7">
        <v>59</v>
      </c>
      <c r="AG7">
        <v>47</v>
      </c>
      <c r="AH7">
        <v>27</v>
      </c>
      <c r="AI7">
        <v>39</v>
      </c>
      <c r="AJ7">
        <v>216</v>
      </c>
      <c r="AK7">
        <v>296</v>
      </c>
    </row>
    <row r="8" spans="1:3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T8">
        <v>92</v>
      </c>
      <c r="U8">
        <v>10</v>
      </c>
      <c r="V8">
        <v>5</v>
      </c>
      <c r="W8">
        <v>0</v>
      </c>
      <c r="X8">
        <v>32</v>
      </c>
      <c r="Y8">
        <v>15</v>
      </c>
      <c r="Z8">
        <v>21</v>
      </c>
      <c r="AA8">
        <v>6</v>
      </c>
      <c r="AB8">
        <v>10</v>
      </c>
      <c r="AC8">
        <v>84</v>
      </c>
      <c r="AD8">
        <v>5</v>
      </c>
      <c r="AE8">
        <v>2</v>
      </c>
      <c r="AF8">
        <v>21</v>
      </c>
      <c r="AG8">
        <v>8</v>
      </c>
      <c r="AH8">
        <v>10</v>
      </c>
      <c r="AI8">
        <v>10</v>
      </c>
      <c r="AJ8">
        <v>56</v>
      </c>
      <c r="AK8">
        <v>140</v>
      </c>
    </row>
    <row r="9" spans="1:3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T9">
        <v>92</v>
      </c>
      <c r="U9">
        <v>11</v>
      </c>
      <c r="V9">
        <v>5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5</v>
      </c>
      <c r="AF9">
        <v>14</v>
      </c>
      <c r="AG9">
        <v>13</v>
      </c>
      <c r="AH9">
        <v>1</v>
      </c>
      <c r="AI9">
        <v>17</v>
      </c>
      <c r="AJ9">
        <v>50</v>
      </c>
      <c r="AK9">
        <v>50</v>
      </c>
    </row>
    <row r="10" spans="1:37">
      <c r="A10" s="63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83" t="s">
        <v>36</v>
      </c>
      <c r="P10" s="183"/>
      <c r="T10">
        <v>92</v>
      </c>
      <c r="U10">
        <v>12</v>
      </c>
      <c r="V10">
        <v>5</v>
      </c>
      <c r="W10">
        <v>187</v>
      </c>
      <c r="X10">
        <v>154</v>
      </c>
      <c r="Y10">
        <v>109</v>
      </c>
      <c r="Z10">
        <v>110</v>
      </c>
      <c r="AA10">
        <v>78</v>
      </c>
      <c r="AB10">
        <v>266</v>
      </c>
      <c r="AC10">
        <v>904</v>
      </c>
      <c r="AD10">
        <v>70</v>
      </c>
      <c r="AE10">
        <v>17</v>
      </c>
      <c r="AF10">
        <v>488</v>
      </c>
      <c r="AG10">
        <v>259</v>
      </c>
      <c r="AH10">
        <v>132</v>
      </c>
      <c r="AI10">
        <v>557</v>
      </c>
      <c r="AJ10">
        <v>1523</v>
      </c>
      <c r="AK10">
        <v>2427</v>
      </c>
    </row>
    <row r="11" spans="1:37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  <c r="T11">
        <v>92</v>
      </c>
      <c r="U11">
        <v>13</v>
      </c>
      <c r="V11">
        <v>5</v>
      </c>
      <c r="W11">
        <v>61</v>
      </c>
      <c r="X11">
        <v>132</v>
      </c>
      <c r="Y11">
        <v>154</v>
      </c>
      <c r="Z11">
        <v>176</v>
      </c>
      <c r="AA11">
        <v>40</v>
      </c>
      <c r="AB11">
        <v>144</v>
      </c>
      <c r="AC11">
        <v>707</v>
      </c>
      <c r="AD11">
        <v>69</v>
      </c>
      <c r="AE11">
        <v>13</v>
      </c>
      <c r="AF11">
        <v>176</v>
      </c>
      <c r="AG11">
        <v>94</v>
      </c>
      <c r="AH11">
        <v>96</v>
      </c>
      <c r="AI11">
        <v>160</v>
      </c>
      <c r="AJ11">
        <v>608</v>
      </c>
      <c r="AK11">
        <v>1315</v>
      </c>
    </row>
    <row r="12" spans="1:3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  <c r="T12">
        <v>92</v>
      </c>
      <c r="U12">
        <v>15</v>
      </c>
      <c r="V12">
        <v>5</v>
      </c>
      <c r="W12">
        <v>0</v>
      </c>
      <c r="X12">
        <v>2</v>
      </c>
      <c r="Y12">
        <v>18</v>
      </c>
      <c r="Z12">
        <v>15</v>
      </c>
      <c r="AA12">
        <v>2</v>
      </c>
      <c r="AB12">
        <v>12</v>
      </c>
      <c r="AC12">
        <v>49</v>
      </c>
      <c r="AD12">
        <v>10</v>
      </c>
      <c r="AE12">
        <v>12</v>
      </c>
      <c r="AF12">
        <v>12</v>
      </c>
      <c r="AG12">
        <v>12</v>
      </c>
      <c r="AH12">
        <v>16</v>
      </c>
      <c r="AI12">
        <v>18</v>
      </c>
      <c r="AJ12">
        <v>80</v>
      </c>
      <c r="AK12">
        <v>129</v>
      </c>
    </row>
    <row r="13" spans="1:3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  <c r="T13">
        <v>92</v>
      </c>
      <c r="U13">
        <v>16</v>
      </c>
      <c r="V13">
        <v>5</v>
      </c>
      <c r="W13">
        <v>29</v>
      </c>
      <c r="X13">
        <v>44</v>
      </c>
      <c r="Y13">
        <v>28</v>
      </c>
      <c r="Z13">
        <v>13</v>
      </c>
      <c r="AA13">
        <v>13</v>
      </c>
      <c r="AB13">
        <v>42</v>
      </c>
      <c r="AC13">
        <v>169</v>
      </c>
      <c r="AD13">
        <v>7</v>
      </c>
      <c r="AE13">
        <v>0</v>
      </c>
      <c r="AF13">
        <v>13</v>
      </c>
      <c r="AG13">
        <v>10</v>
      </c>
      <c r="AH13">
        <v>20</v>
      </c>
      <c r="AI13">
        <v>24</v>
      </c>
      <c r="AJ13">
        <v>74</v>
      </c>
      <c r="AK13">
        <v>243</v>
      </c>
    </row>
    <row r="14" spans="1:3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  <c r="T14">
        <v>92</v>
      </c>
      <c r="U14">
        <v>17</v>
      </c>
      <c r="V14">
        <v>5</v>
      </c>
      <c r="W14">
        <v>69</v>
      </c>
      <c r="X14">
        <v>88</v>
      </c>
      <c r="Y14">
        <v>110</v>
      </c>
      <c r="Z14">
        <v>174</v>
      </c>
      <c r="AA14">
        <v>26</v>
      </c>
      <c r="AB14">
        <v>106</v>
      </c>
      <c r="AC14">
        <v>573</v>
      </c>
      <c r="AD14">
        <v>84</v>
      </c>
      <c r="AE14">
        <v>12</v>
      </c>
      <c r="AF14">
        <v>208</v>
      </c>
      <c r="AG14">
        <v>142</v>
      </c>
      <c r="AH14">
        <v>117</v>
      </c>
      <c r="AI14">
        <v>248</v>
      </c>
      <c r="AJ14">
        <v>811</v>
      </c>
      <c r="AK14">
        <v>1384</v>
      </c>
    </row>
    <row r="15" spans="1:37">
      <c r="A15" s="38" t="s">
        <v>39</v>
      </c>
      <c r="B15" s="22">
        <v>64</v>
      </c>
      <c r="C15" s="22">
        <v>163</v>
      </c>
      <c r="D15" s="22">
        <v>125</v>
      </c>
      <c r="E15" s="22">
        <v>193</v>
      </c>
      <c r="F15" s="22">
        <v>44</v>
      </c>
      <c r="G15" s="22">
        <v>144</v>
      </c>
      <c r="H15" s="23">
        <v>733</v>
      </c>
      <c r="I15" s="22">
        <v>37</v>
      </c>
      <c r="J15" s="22">
        <v>1</v>
      </c>
      <c r="K15" s="22">
        <v>89</v>
      </c>
      <c r="L15" s="22">
        <v>80</v>
      </c>
      <c r="M15" s="22">
        <v>27</v>
      </c>
      <c r="N15" s="22">
        <v>64</v>
      </c>
      <c r="O15" s="23">
        <v>298</v>
      </c>
      <c r="P15" s="22">
        <v>1031</v>
      </c>
      <c r="V15">
        <v>5</v>
      </c>
      <c r="W15">
        <v>115</v>
      </c>
      <c r="X15">
        <v>77</v>
      </c>
      <c r="Y15">
        <v>86</v>
      </c>
      <c r="Z15">
        <v>227</v>
      </c>
      <c r="AA15">
        <v>48</v>
      </c>
      <c r="AB15">
        <v>80</v>
      </c>
      <c r="AC15">
        <v>633</v>
      </c>
      <c r="AD15">
        <v>20</v>
      </c>
      <c r="AE15">
        <v>4</v>
      </c>
      <c r="AF15">
        <v>87</v>
      </c>
      <c r="AG15">
        <v>47</v>
      </c>
      <c r="AH15">
        <v>33</v>
      </c>
      <c r="AI15">
        <v>81</v>
      </c>
      <c r="AJ15">
        <v>272</v>
      </c>
      <c r="AK15">
        <v>905</v>
      </c>
    </row>
    <row r="16" spans="1:37">
      <c r="A16" s="38" t="s">
        <v>40</v>
      </c>
      <c r="B16" s="22">
        <v>40</v>
      </c>
      <c r="C16" s="22">
        <v>10</v>
      </c>
      <c r="D16" s="22">
        <v>2</v>
      </c>
      <c r="E16" s="22">
        <v>17</v>
      </c>
      <c r="F16" s="22">
        <v>2</v>
      </c>
      <c r="G16" s="22">
        <v>10</v>
      </c>
      <c r="H16" s="23">
        <v>81</v>
      </c>
      <c r="I16" s="22">
        <v>4</v>
      </c>
      <c r="J16" s="22">
        <v>0</v>
      </c>
      <c r="K16" s="22">
        <v>5</v>
      </c>
      <c r="L16" s="22">
        <v>11</v>
      </c>
      <c r="M16" s="22">
        <v>1</v>
      </c>
      <c r="N16" s="22">
        <v>6</v>
      </c>
      <c r="O16" s="23">
        <v>27</v>
      </c>
      <c r="P16" s="22">
        <v>108</v>
      </c>
      <c r="V16">
        <v>5</v>
      </c>
      <c r="W16">
        <v>49</v>
      </c>
      <c r="X16">
        <v>96</v>
      </c>
      <c r="Y16">
        <v>58</v>
      </c>
      <c r="Z16">
        <v>67</v>
      </c>
      <c r="AA16">
        <v>34</v>
      </c>
      <c r="AB16">
        <v>42</v>
      </c>
      <c r="AC16">
        <v>346</v>
      </c>
      <c r="AD16">
        <v>12</v>
      </c>
      <c r="AE16">
        <v>0</v>
      </c>
      <c r="AF16">
        <v>20</v>
      </c>
      <c r="AG16">
        <v>16</v>
      </c>
      <c r="AH16">
        <v>15</v>
      </c>
      <c r="AI16">
        <v>28</v>
      </c>
      <c r="AJ16">
        <v>91</v>
      </c>
      <c r="AK16">
        <v>437</v>
      </c>
    </row>
    <row r="17" spans="1:37">
      <c r="A17" s="38" t="s">
        <v>41</v>
      </c>
      <c r="B17" s="22">
        <v>107</v>
      </c>
      <c r="C17" s="22">
        <v>72</v>
      </c>
      <c r="D17" s="22">
        <v>93</v>
      </c>
      <c r="E17" s="22">
        <v>74</v>
      </c>
      <c r="F17" s="22">
        <v>4</v>
      </c>
      <c r="G17" s="22">
        <v>112</v>
      </c>
      <c r="H17" s="23">
        <v>462</v>
      </c>
      <c r="I17" s="22">
        <v>17</v>
      </c>
      <c r="J17" s="22">
        <v>3</v>
      </c>
      <c r="K17" s="22">
        <v>176</v>
      </c>
      <c r="L17" s="22">
        <v>68</v>
      </c>
      <c r="M17" s="22">
        <v>13</v>
      </c>
      <c r="N17" s="22">
        <v>70</v>
      </c>
      <c r="O17" s="23">
        <v>347</v>
      </c>
      <c r="P17" s="22">
        <v>809</v>
      </c>
      <c r="V17">
        <v>5</v>
      </c>
      <c r="W17">
        <v>18</v>
      </c>
      <c r="X17">
        <v>62</v>
      </c>
      <c r="Y17">
        <v>49</v>
      </c>
      <c r="Z17">
        <v>83</v>
      </c>
      <c r="AA17">
        <v>10</v>
      </c>
      <c r="AB17">
        <v>43</v>
      </c>
      <c r="AC17">
        <v>265</v>
      </c>
      <c r="AD17">
        <v>3</v>
      </c>
      <c r="AE17">
        <v>8</v>
      </c>
      <c r="AF17">
        <v>16</v>
      </c>
      <c r="AG17">
        <v>35</v>
      </c>
      <c r="AH17">
        <v>25</v>
      </c>
      <c r="AI17">
        <v>35</v>
      </c>
      <c r="AJ17">
        <v>122</v>
      </c>
      <c r="AK17">
        <v>387</v>
      </c>
    </row>
    <row r="18" spans="1:37">
      <c r="A18" s="44" t="s">
        <v>42</v>
      </c>
      <c r="B18" s="45">
        <v>28</v>
      </c>
      <c r="C18" s="45">
        <v>102</v>
      </c>
      <c r="D18" s="45">
        <v>105</v>
      </c>
      <c r="E18" s="45">
        <v>180</v>
      </c>
      <c r="F18" s="45">
        <v>11</v>
      </c>
      <c r="G18" s="45">
        <v>36</v>
      </c>
      <c r="H18" s="46">
        <v>462</v>
      </c>
      <c r="I18" s="45">
        <v>13</v>
      </c>
      <c r="J18" s="45">
        <v>13</v>
      </c>
      <c r="K18" s="45">
        <v>45</v>
      </c>
      <c r="L18" s="45">
        <v>28</v>
      </c>
      <c r="M18" s="45">
        <v>11</v>
      </c>
      <c r="N18" s="45">
        <v>16</v>
      </c>
      <c r="O18" s="46">
        <v>126</v>
      </c>
      <c r="P18" s="45">
        <v>588</v>
      </c>
      <c r="V18">
        <v>5</v>
      </c>
      <c r="W18">
        <v>39</v>
      </c>
      <c r="X18">
        <v>90</v>
      </c>
      <c r="Y18">
        <v>93</v>
      </c>
      <c r="Z18">
        <v>211</v>
      </c>
      <c r="AA18">
        <v>77</v>
      </c>
      <c r="AB18">
        <v>69</v>
      </c>
      <c r="AC18">
        <v>579</v>
      </c>
      <c r="AD18">
        <v>13</v>
      </c>
      <c r="AE18">
        <v>9</v>
      </c>
      <c r="AF18">
        <v>36</v>
      </c>
      <c r="AG18">
        <v>51</v>
      </c>
      <c r="AH18">
        <v>54</v>
      </c>
      <c r="AI18">
        <v>73</v>
      </c>
      <c r="AJ18">
        <v>236</v>
      </c>
      <c r="AK18">
        <v>815</v>
      </c>
    </row>
    <row r="19" spans="1:37">
      <c r="A19" s="38" t="s">
        <v>43</v>
      </c>
      <c r="B19" s="22">
        <v>233</v>
      </c>
      <c r="C19" s="22">
        <v>303</v>
      </c>
      <c r="D19" s="22">
        <v>398</v>
      </c>
      <c r="E19" s="22">
        <v>433</v>
      </c>
      <c r="F19" s="22">
        <v>110</v>
      </c>
      <c r="G19" s="22">
        <v>238</v>
      </c>
      <c r="H19" s="23">
        <v>1715</v>
      </c>
      <c r="I19" s="22">
        <v>281</v>
      </c>
      <c r="J19" s="22">
        <v>321</v>
      </c>
      <c r="K19" s="22">
        <v>993</v>
      </c>
      <c r="L19" s="22">
        <v>514</v>
      </c>
      <c r="M19" s="22">
        <v>160</v>
      </c>
      <c r="N19" s="22">
        <v>208</v>
      </c>
      <c r="O19" s="23">
        <v>2477</v>
      </c>
      <c r="P19" s="22">
        <v>4192</v>
      </c>
      <c r="V19">
        <v>5</v>
      </c>
      <c r="W19">
        <v>67</v>
      </c>
      <c r="X19">
        <v>55</v>
      </c>
      <c r="Y19">
        <v>70</v>
      </c>
      <c r="Z19">
        <v>263</v>
      </c>
      <c r="AA19">
        <v>50</v>
      </c>
      <c r="AB19">
        <v>94</v>
      </c>
      <c r="AC19">
        <v>599</v>
      </c>
      <c r="AD19">
        <v>18</v>
      </c>
      <c r="AE19">
        <v>7</v>
      </c>
      <c r="AF19">
        <v>99</v>
      </c>
      <c r="AG19">
        <v>34</v>
      </c>
      <c r="AH19">
        <v>29</v>
      </c>
      <c r="AI19">
        <v>97</v>
      </c>
      <c r="AJ19">
        <v>284</v>
      </c>
      <c r="AK19">
        <v>883</v>
      </c>
    </row>
    <row r="20" spans="1:37">
      <c r="A20" s="38" t="s">
        <v>44</v>
      </c>
      <c r="B20" s="22">
        <v>57</v>
      </c>
      <c r="C20" s="22">
        <v>70</v>
      </c>
      <c r="D20" s="22">
        <v>40</v>
      </c>
      <c r="E20" s="22">
        <v>65</v>
      </c>
      <c r="F20" s="22">
        <v>35</v>
      </c>
      <c r="G20" s="22">
        <v>38</v>
      </c>
      <c r="H20" s="23">
        <v>305</v>
      </c>
      <c r="I20" s="22">
        <v>39</v>
      </c>
      <c r="J20" s="22">
        <v>22</v>
      </c>
      <c r="K20" s="22">
        <v>84</v>
      </c>
      <c r="L20" s="22">
        <v>34</v>
      </c>
      <c r="M20" s="22">
        <v>23</v>
      </c>
      <c r="N20" s="22">
        <v>15</v>
      </c>
      <c r="O20" s="23">
        <v>217</v>
      </c>
      <c r="P20" s="22">
        <v>522</v>
      </c>
      <c r="V20">
        <v>5</v>
      </c>
      <c r="W20">
        <v>14</v>
      </c>
      <c r="X20">
        <v>24</v>
      </c>
      <c r="Y20">
        <v>29</v>
      </c>
      <c r="Z20">
        <v>42</v>
      </c>
      <c r="AA20">
        <v>24</v>
      </c>
      <c r="AB20">
        <v>34</v>
      </c>
      <c r="AC20">
        <v>167</v>
      </c>
      <c r="AD20">
        <v>5</v>
      </c>
      <c r="AE20">
        <v>0</v>
      </c>
      <c r="AF20">
        <v>9</v>
      </c>
      <c r="AG20">
        <v>9</v>
      </c>
      <c r="AH20">
        <v>9</v>
      </c>
      <c r="AI20">
        <v>15</v>
      </c>
      <c r="AJ20">
        <v>47</v>
      </c>
      <c r="AK20">
        <v>214</v>
      </c>
    </row>
    <row r="21" spans="1:37">
      <c r="A21" s="38" t="s">
        <v>45</v>
      </c>
      <c r="B21" s="22">
        <v>9</v>
      </c>
      <c r="C21" s="22">
        <v>6</v>
      </c>
      <c r="D21" s="22">
        <v>23</v>
      </c>
      <c r="E21" s="22">
        <v>24</v>
      </c>
      <c r="F21" s="22">
        <v>7</v>
      </c>
      <c r="G21" s="22">
        <v>18</v>
      </c>
      <c r="H21" s="23">
        <v>87</v>
      </c>
      <c r="I21" s="22">
        <v>28</v>
      </c>
      <c r="J21" s="22">
        <v>27</v>
      </c>
      <c r="K21" s="22">
        <v>59</v>
      </c>
      <c r="L21" s="22">
        <v>47</v>
      </c>
      <c r="M21" s="22">
        <v>27</v>
      </c>
      <c r="N21" s="22">
        <v>21</v>
      </c>
      <c r="O21" s="23">
        <v>209</v>
      </c>
      <c r="P21" s="22">
        <v>296</v>
      </c>
      <c r="V21">
        <v>5</v>
      </c>
      <c r="W21">
        <v>18</v>
      </c>
      <c r="X21">
        <v>56</v>
      </c>
      <c r="Y21">
        <v>33</v>
      </c>
      <c r="Z21">
        <v>66</v>
      </c>
      <c r="AA21">
        <v>22</v>
      </c>
      <c r="AB21">
        <v>50</v>
      </c>
      <c r="AC21">
        <v>245</v>
      </c>
      <c r="AD21">
        <v>33</v>
      </c>
      <c r="AE21">
        <v>16</v>
      </c>
      <c r="AF21">
        <v>130</v>
      </c>
      <c r="AG21">
        <v>98</v>
      </c>
      <c r="AH21">
        <v>70</v>
      </c>
      <c r="AI21">
        <v>90</v>
      </c>
      <c r="AJ21">
        <v>437</v>
      </c>
      <c r="AK21">
        <v>682</v>
      </c>
    </row>
    <row r="22" spans="1:37">
      <c r="A22" s="44" t="s">
        <v>46</v>
      </c>
      <c r="B22" s="45">
        <v>0</v>
      </c>
      <c r="C22" s="45">
        <v>41</v>
      </c>
      <c r="D22" s="45">
        <v>15</v>
      </c>
      <c r="E22" s="45">
        <v>21</v>
      </c>
      <c r="F22" s="45">
        <v>6</v>
      </c>
      <c r="G22" s="45">
        <v>10</v>
      </c>
      <c r="H22" s="46">
        <v>93</v>
      </c>
      <c r="I22" s="45">
        <v>5</v>
      </c>
      <c r="J22" s="45">
        <v>0</v>
      </c>
      <c r="K22" s="45">
        <v>26</v>
      </c>
      <c r="L22" s="45">
        <v>8</v>
      </c>
      <c r="M22" s="45">
        <v>4</v>
      </c>
      <c r="N22" s="45">
        <v>4</v>
      </c>
      <c r="O22" s="46">
        <v>47</v>
      </c>
      <c r="P22" s="45">
        <v>140</v>
      </c>
      <c r="V22">
        <v>5</v>
      </c>
      <c r="W22">
        <v>10</v>
      </c>
      <c r="X22">
        <v>15</v>
      </c>
      <c r="Y22">
        <v>10</v>
      </c>
      <c r="Z22">
        <v>29</v>
      </c>
      <c r="AA22">
        <v>12</v>
      </c>
      <c r="AB22">
        <v>34</v>
      </c>
      <c r="AC22">
        <v>110</v>
      </c>
      <c r="AD22">
        <v>42</v>
      </c>
      <c r="AE22">
        <v>43</v>
      </c>
      <c r="AF22">
        <v>169</v>
      </c>
      <c r="AG22">
        <v>0</v>
      </c>
      <c r="AH22">
        <v>43</v>
      </c>
      <c r="AI22">
        <v>100</v>
      </c>
      <c r="AJ22">
        <v>397</v>
      </c>
      <c r="AK22">
        <v>507</v>
      </c>
    </row>
    <row r="23" spans="1:37">
      <c r="A23" s="38" t="s">
        <v>47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3">
        <v>0</v>
      </c>
      <c r="I23" s="22">
        <v>0</v>
      </c>
      <c r="J23" s="22">
        <v>5</v>
      </c>
      <c r="K23" s="22">
        <v>14</v>
      </c>
      <c r="L23" s="22">
        <v>13</v>
      </c>
      <c r="M23" s="22">
        <v>1</v>
      </c>
      <c r="N23" s="22">
        <v>17</v>
      </c>
      <c r="O23" s="23">
        <v>50</v>
      </c>
      <c r="P23" s="22">
        <v>50</v>
      </c>
      <c r="V23">
        <v>5</v>
      </c>
      <c r="W23">
        <v>30</v>
      </c>
      <c r="X23">
        <v>38</v>
      </c>
      <c r="Y23">
        <v>59</v>
      </c>
      <c r="Z23">
        <v>130</v>
      </c>
      <c r="AA23">
        <v>26</v>
      </c>
      <c r="AB23">
        <v>252</v>
      </c>
      <c r="AC23">
        <v>535</v>
      </c>
      <c r="AD23">
        <v>38</v>
      </c>
      <c r="AE23">
        <v>18</v>
      </c>
      <c r="AF23">
        <v>126</v>
      </c>
      <c r="AG23">
        <v>93</v>
      </c>
      <c r="AH23">
        <v>186</v>
      </c>
      <c r="AI23">
        <v>302</v>
      </c>
      <c r="AJ23">
        <v>763</v>
      </c>
      <c r="AK23">
        <v>1298</v>
      </c>
    </row>
    <row r="24" spans="1:37">
      <c r="A24" s="38" t="s">
        <v>48</v>
      </c>
      <c r="B24" s="22">
        <v>123</v>
      </c>
      <c r="C24" s="22">
        <v>288</v>
      </c>
      <c r="D24" s="22">
        <v>129</v>
      </c>
      <c r="E24" s="22">
        <v>119</v>
      </c>
      <c r="F24" s="22">
        <v>88</v>
      </c>
      <c r="G24" s="22">
        <v>303</v>
      </c>
      <c r="H24" s="23">
        <v>1050</v>
      </c>
      <c r="I24" s="22">
        <v>81</v>
      </c>
      <c r="J24" s="22">
        <v>17</v>
      </c>
      <c r="K24" s="22">
        <v>521</v>
      </c>
      <c r="L24" s="22">
        <v>298</v>
      </c>
      <c r="M24" s="22">
        <v>32</v>
      </c>
      <c r="N24" s="22">
        <v>428</v>
      </c>
      <c r="O24" s="23">
        <v>1377</v>
      </c>
      <c r="P24" s="22">
        <v>2427</v>
      </c>
      <c r="V24">
        <v>5</v>
      </c>
      <c r="W24">
        <v>18</v>
      </c>
      <c r="X24">
        <v>86</v>
      </c>
      <c r="Y24">
        <v>78</v>
      </c>
      <c r="Z24">
        <v>95</v>
      </c>
      <c r="AA24">
        <v>40</v>
      </c>
      <c r="AB24">
        <v>59</v>
      </c>
      <c r="AC24">
        <v>376</v>
      </c>
      <c r="AD24">
        <v>20</v>
      </c>
      <c r="AE24">
        <v>4</v>
      </c>
      <c r="AF24">
        <v>37</v>
      </c>
      <c r="AG24">
        <v>48</v>
      </c>
      <c r="AH24">
        <v>48</v>
      </c>
      <c r="AI24">
        <v>48</v>
      </c>
      <c r="AJ24">
        <v>205</v>
      </c>
      <c r="AK24">
        <v>581</v>
      </c>
    </row>
    <row r="25" spans="1:37">
      <c r="A25" s="38" t="s">
        <v>49</v>
      </c>
      <c r="B25" s="22">
        <v>74</v>
      </c>
      <c r="C25" s="22">
        <v>147</v>
      </c>
      <c r="D25" s="22">
        <v>171</v>
      </c>
      <c r="E25" s="22">
        <v>201</v>
      </c>
      <c r="F25" s="22">
        <v>40</v>
      </c>
      <c r="G25" s="22">
        <v>144</v>
      </c>
      <c r="H25" s="23">
        <v>777</v>
      </c>
      <c r="I25" s="22">
        <v>71</v>
      </c>
      <c r="J25" s="22">
        <v>13</v>
      </c>
      <c r="K25" s="22">
        <v>208</v>
      </c>
      <c r="L25" s="22">
        <v>102</v>
      </c>
      <c r="M25" s="22">
        <v>41</v>
      </c>
      <c r="N25" s="22">
        <v>103</v>
      </c>
      <c r="O25" s="23">
        <v>538</v>
      </c>
      <c r="P25" s="22">
        <v>1315</v>
      </c>
      <c r="V25">
        <v>5</v>
      </c>
      <c r="W25">
        <v>51</v>
      </c>
      <c r="X25">
        <v>107</v>
      </c>
      <c r="Y25">
        <v>154</v>
      </c>
      <c r="Z25">
        <v>153</v>
      </c>
      <c r="AA25">
        <v>19</v>
      </c>
      <c r="AB25">
        <v>83</v>
      </c>
      <c r="AC25">
        <v>567</v>
      </c>
      <c r="AD25">
        <v>23</v>
      </c>
      <c r="AE25">
        <v>2</v>
      </c>
      <c r="AF25">
        <v>52</v>
      </c>
      <c r="AG25">
        <v>18</v>
      </c>
      <c r="AH25">
        <v>52</v>
      </c>
      <c r="AI25">
        <v>52</v>
      </c>
      <c r="AJ25">
        <v>199</v>
      </c>
      <c r="AK25">
        <v>766</v>
      </c>
    </row>
    <row r="26" spans="1:37">
      <c r="A26" s="44" t="s">
        <v>50</v>
      </c>
      <c r="B26" s="45">
        <v>0</v>
      </c>
      <c r="C26" s="45">
        <v>2</v>
      </c>
      <c r="D26" s="45">
        <v>26</v>
      </c>
      <c r="E26" s="45">
        <v>15</v>
      </c>
      <c r="F26" s="45">
        <v>2</v>
      </c>
      <c r="G26" s="45">
        <v>12</v>
      </c>
      <c r="H26" s="46">
        <v>57</v>
      </c>
      <c r="I26" s="45">
        <v>10</v>
      </c>
      <c r="J26" s="45">
        <v>12</v>
      </c>
      <c r="K26" s="45">
        <v>12</v>
      </c>
      <c r="L26" s="45">
        <v>12</v>
      </c>
      <c r="M26" s="45">
        <v>16</v>
      </c>
      <c r="N26" s="45">
        <v>10</v>
      </c>
      <c r="O26" s="46">
        <v>72</v>
      </c>
      <c r="P26" s="45">
        <v>129</v>
      </c>
      <c r="V26">
        <v>5</v>
      </c>
      <c r="W26">
        <v>61</v>
      </c>
      <c r="X26">
        <v>121</v>
      </c>
      <c r="Y26">
        <v>108</v>
      </c>
      <c r="Z26">
        <v>212</v>
      </c>
      <c r="AA26">
        <v>14</v>
      </c>
      <c r="AB26">
        <v>85</v>
      </c>
      <c r="AC26">
        <v>601</v>
      </c>
      <c r="AD26">
        <v>81</v>
      </c>
      <c r="AE26">
        <v>32</v>
      </c>
      <c r="AF26">
        <v>87</v>
      </c>
      <c r="AG26">
        <v>41</v>
      </c>
      <c r="AH26">
        <v>60</v>
      </c>
      <c r="AI26">
        <v>83</v>
      </c>
      <c r="AJ26">
        <v>384</v>
      </c>
      <c r="AK26">
        <v>985</v>
      </c>
    </row>
    <row r="27" spans="1:37">
      <c r="A27" s="38" t="s">
        <v>51</v>
      </c>
      <c r="B27" s="22">
        <v>31</v>
      </c>
      <c r="C27" s="22">
        <v>54</v>
      </c>
      <c r="D27" s="22">
        <v>33</v>
      </c>
      <c r="E27" s="22">
        <v>13</v>
      </c>
      <c r="F27" s="22">
        <v>13</v>
      </c>
      <c r="G27" s="22">
        <v>47</v>
      </c>
      <c r="H27" s="23">
        <v>191</v>
      </c>
      <c r="I27" s="22">
        <v>7</v>
      </c>
      <c r="J27" s="22">
        <v>0</v>
      </c>
      <c r="K27" s="22">
        <v>13</v>
      </c>
      <c r="L27" s="22">
        <v>10</v>
      </c>
      <c r="M27" s="22">
        <v>0</v>
      </c>
      <c r="N27" s="22">
        <v>22</v>
      </c>
      <c r="O27" s="23">
        <v>52</v>
      </c>
      <c r="P27" s="22">
        <v>243</v>
      </c>
      <c r="V27">
        <v>5</v>
      </c>
      <c r="W27">
        <v>28</v>
      </c>
      <c r="X27">
        <v>42</v>
      </c>
      <c r="Y27">
        <v>36</v>
      </c>
      <c r="Z27">
        <v>17</v>
      </c>
      <c r="AA27">
        <v>4</v>
      </c>
      <c r="AB27">
        <v>33</v>
      </c>
      <c r="AC27">
        <v>160</v>
      </c>
      <c r="AD27">
        <v>5</v>
      </c>
      <c r="AE27">
        <v>0</v>
      </c>
      <c r="AF27">
        <v>10</v>
      </c>
      <c r="AG27">
        <v>9</v>
      </c>
      <c r="AH27">
        <v>4</v>
      </c>
      <c r="AI27">
        <v>4</v>
      </c>
      <c r="AJ27">
        <v>32</v>
      </c>
      <c r="AK27">
        <v>192</v>
      </c>
    </row>
    <row r="28" spans="1:37">
      <c r="A28" s="38" t="s">
        <v>52</v>
      </c>
      <c r="B28" s="22">
        <v>83</v>
      </c>
      <c r="C28" s="22">
        <v>103</v>
      </c>
      <c r="D28" s="22">
        <v>124</v>
      </c>
      <c r="E28" s="22">
        <v>190</v>
      </c>
      <c r="F28" s="22">
        <v>26</v>
      </c>
      <c r="G28" s="22">
        <v>116</v>
      </c>
      <c r="H28" s="23">
        <v>642</v>
      </c>
      <c r="I28" s="22">
        <v>104</v>
      </c>
      <c r="J28" s="22">
        <v>12</v>
      </c>
      <c r="K28" s="22">
        <v>227</v>
      </c>
      <c r="L28" s="22">
        <v>149</v>
      </c>
      <c r="M28" s="22">
        <v>67</v>
      </c>
      <c r="N28" s="22">
        <v>183</v>
      </c>
      <c r="O28" s="23">
        <v>742</v>
      </c>
      <c r="P28" s="22">
        <v>1384</v>
      </c>
      <c r="V28">
        <v>5</v>
      </c>
      <c r="W28">
        <v>20</v>
      </c>
      <c r="X28">
        <v>44</v>
      </c>
      <c r="Y28">
        <v>34</v>
      </c>
      <c r="Z28">
        <v>43</v>
      </c>
      <c r="AA28">
        <v>9</v>
      </c>
      <c r="AB28">
        <v>40</v>
      </c>
      <c r="AC28">
        <v>190</v>
      </c>
      <c r="AD28">
        <v>13</v>
      </c>
      <c r="AE28">
        <v>3</v>
      </c>
      <c r="AF28">
        <v>34</v>
      </c>
      <c r="AG28">
        <v>15</v>
      </c>
      <c r="AH28">
        <v>5</v>
      </c>
      <c r="AI28">
        <v>9</v>
      </c>
      <c r="AJ28">
        <v>79</v>
      </c>
      <c r="AK28">
        <v>269</v>
      </c>
    </row>
    <row r="29" spans="1:37">
      <c r="A29" s="38" t="s">
        <v>53</v>
      </c>
      <c r="B29" s="22">
        <v>69</v>
      </c>
      <c r="C29" s="22">
        <v>93</v>
      </c>
      <c r="D29" s="22">
        <v>101</v>
      </c>
      <c r="E29" s="22">
        <v>256</v>
      </c>
      <c r="F29" s="22">
        <v>52</v>
      </c>
      <c r="G29" s="22">
        <v>88</v>
      </c>
      <c r="H29" s="23">
        <v>659</v>
      </c>
      <c r="I29" s="22">
        <v>23</v>
      </c>
      <c r="J29" s="22">
        <v>4</v>
      </c>
      <c r="K29" s="22">
        <v>94</v>
      </c>
      <c r="L29" s="22">
        <v>51</v>
      </c>
      <c r="M29" s="22">
        <v>13</v>
      </c>
      <c r="N29" s="22">
        <v>57</v>
      </c>
      <c r="O29" s="23">
        <v>242</v>
      </c>
      <c r="P29" s="22">
        <v>901</v>
      </c>
      <c r="V29">
        <v>5</v>
      </c>
      <c r="W29">
        <v>48</v>
      </c>
      <c r="X29">
        <v>23</v>
      </c>
      <c r="Y29">
        <v>15</v>
      </c>
      <c r="Z29">
        <v>23</v>
      </c>
      <c r="AA29">
        <v>12</v>
      </c>
      <c r="AB29">
        <v>20</v>
      </c>
      <c r="AC29">
        <v>141</v>
      </c>
      <c r="AD29">
        <v>19</v>
      </c>
      <c r="AE29">
        <v>6</v>
      </c>
      <c r="AF29">
        <v>50</v>
      </c>
      <c r="AG29">
        <v>44</v>
      </c>
      <c r="AH29">
        <v>20</v>
      </c>
      <c r="AI29">
        <v>20</v>
      </c>
      <c r="AJ29">
        <v>159</v>
      </c>
      <c r="AK29">
        <v>300</v>
      </c>
    </row>
    <row r="30" spans="1:37">
      <c r="A30" s="44" t="s">
        <v>54</v>
      </c>
      <c r="B30" s="45">
        <v>29</v>
      </c>
      <c r="C30" s="45">
        <v>96</v>
      </c>
      <c r="D30" s="45">
        <v>58</v>
      </c>
      <c r="E30" s="45">
        <v>77</v>
      </c>
      <c r="F30" s="45">
        <v>41</v>
      </c>
      <c r="G30" s="45">
        <v>43</v>
      </c>
      <c r="H30" s="46">
        <v>344</v>
      </c>
      <c r="I30" s="45">
        <v>12</v>
      </c>
      <c r="J30" s="45">
        <v>0</v>
      </c>
      <c r="K30" s="45">
        <v>20</v>
      </c>
      <c r="L30" s="45">
        <v>18</v>
      </c>
      <c r="M30" s="45">
        <v>15</v>
      </c>
      <c r="N30" s="45">
        <v>28</v>
      </c>
      <c r="O30" s="46">
        <v>93</v>
      </c>
      <c r="P30" s="45">
        <v>437</v>
      </c>
      <c r="V30">
        <v>5</v>
      </c>
      <c r="W30">
        <v>11</v>
      </c>
      <c r="X30">
        <v>15</v>
      </c>
      <c r="Y30">
        <v>11</v>
      </c>
      <c r="Z30">
        <v>20</v>
      </c>
      <c r="AA30">
        <v>2</v>
      </c>
      <c r="AB30">
        <v>21</v>
      </c>
      <c r="AC30">
        <v>80</v>
      </c>
      <c r="AD30">
        <v>2</v>
      </c>
      <c r="AE30">
        <v>0</v>
      </c>
      <c r="AF30">
        <v>21</v>
      </c>
      <c r="AG30">
        <v>10</v>
      </c>
      <c r="AH30">
        <v>10</v>
      </c>
      <c r="AI30">
        <v>14</v>
      </c>
      <c r="AJ30">
        <v>57</v>
      </c>
      <c r="AK30">
        <v>137</v>
      </c>
    </row>
    <row r="31" spans="1:37">
      <c r="A31" s="38" t="s">
        <v>55</v>
      </c>
      <c r="B31" s="22">
        <v>18</v>
      </c>
      <c r="C31" s="22">
        <v>82</v>
      </c>
      <c r="D31" s="22">
        <v>54</v>
      </c>
      <c r="E31" s="22">
        <v>88</v>
      </c>
      <c r="F31" s="22">
        <v>10</v>
      </c>
      <c r="G31" s="22">
        <v>50</v>
      </c>
      <c r="H31" s="23">
        <v>302</v>
      </c>
      <c r="I31" s="22">
        <v>4</v>
      </c>
      <c r="J31" s="22">
        <v>8</v>
      </c>
      <c r="K31" s="22">
        <v>16</v>
      </c>
      <c r="L31" s="22">
        <v>35</v>
      </c>
      <c r="M31" s="22">
        <v>5</v>
      </c>
      <c r="N31" s="22">
        <v>17</v>
      </c>
      <c r="O31" s="23">
        <v>85</v>
      </c>
      <c r="P31" s="22">
        <v>387</v>
      </c>
      <c r="V31">
        <v>5</v>
      </c>
      <c r="W31">
        <v>7</v>
      </c>
      <c r="X31">
        <v>31</v>
      </c>
      <c r="Y31">
        <v>56</v>
      </c>
      <c r="Z31">
        <v>59</v>
      </c>
      <c r="AA31">
        <v>31</v>
      </c>
      <c r="AB31">
        <v>32</v>
      </c>
      <c r="AC31">
        <v>216</v>
      </c>
      <c r="AD31">
        <v>61</v>
      </c>
      <c r="AE31">
        <v>42</v>
      </c>
      <c r="AF31">
        <v>190</v>
      </c>
      <c r="AG31">
        <v>135</v>
      </c>
      <c r="AH31">
        <v>59</v>
      </c>
      <c r="AI31">
        <v>61</v>
      </c>
      <c r="AJ31">
        <v>548</v>
      </c>
      <c r="AK31">
        <v>764</v>
      </c>
    </row>
    <row r="32" spans="1:37">
      <c r="A32" s="38" t="s">
        <v>56</v>
      </c>
      <c r="B32" s="22">
        <v>44</v>
      </c>
      <c r="C32" s="22">
        <v>110</v>
      </c>
      <c r="D32" s="22">
        <v>104</v>
      </c>
      <c r="E32" s="22">
        <v>239</v>
      </c>
      <c r="F32" s="22">
        <v>87</v>
      </c>
      <c r="G32" s="22">
        <v>76</v>
      </c>
      <c r="H32" s="23">
        <v>660</v>
      </c>
      <c r="I32" s="22">
        <v>13</v>
      </c>
      <c r="J32" s="22">
        <v>9</v>
      </c>
      <c r="K32" s="22">
        <v>36</v>
      </c>
      <c r="L32" s="22">
        <v>51</v>
      </c>
      <c r="M32" s="22">
        <v>14</v>
      </c>
      <c r="N32" s="22">
        <v>32</v>
      </c>
      <c r="O32" s="23">
        <v>155</v>
      </c>
      <c r="P32" s="22">
        <v>815</v>
      </c>
      <c r="V32">
        <v>5</v>
      </c>
      <c r="W32">
        <v>78</v>
      </c>
      <c r="X32">
        <v>58</v>
      </c>
      <c r="Y32">
        <v>54</v>
      </c>
      <c r="Z32">
        <v>47</v>
      </c>
      <c r="AA32">
        <v>17</v>
      </c>
      <c r="AB32">
        <v>62</v>
      </c>
      <c r="AC32">
        <v>316</v>
      </c>
      <c r="AD32">
        <v>25</v>
      </c>
      <c r="AE32">
        <v>0</v>
      </c>
      <c r="AF32">
        <v>59</v>
      </c>
      <c r="AG32">
        <v>17</v>
      </c>
      <c r="AH32">
        <v>19</v>
      </c>
      <c r="AI32">
        <v>24</v>
      </c>
      <c r="AJ32">
        <v>144</v>
      </c>
      <c r="AK32">
        <v>460</v>
      </c>
    </row>
    <row r="33" spans="1:37">
      <c r="A33" s="38" t="s">
        <v>57</v>
      </c>
      <c r="B33" s="22">
        <v>75</v>
      </c>
      <c r="C33" s="22">
        <v>61</v>
      </c>
      <c r="D33" s="22">
        <v>80</v>
      </c>
      <c r="E33" s="22">
        <v>263</v>
      </c>
      <c r="F33" s="22">
        <v>56</v>
      </c>
      <c r="G33" s="22">
        <v>97</v>
      </c>
      <c r="H33" s="23">
        <v>632</v>
      </c>
      <c r="I33" s="22">
        <v>18</v>
      </c>
      <c r="J33" s="22">
        <v>7</v>
      </c>
      <c r="K33" s="22">
        <v>109</v>
      </c>
      <c r="L33" s="22">
        <v>34</v>
      </c>
      <c r="M33" s="22">
        <v>9</v>
      </c>
      <c r="N33" s="22">
        <v>77</v>
      </c>
      <c r="O33" s="23">
        <v>254</v>
      </c>
      <c r="P33" s="22">
        <v>886</v>
      </c>
      <c r="V33">
        <v>5</v>
      </c>
      <c r="W33">
        <v>32</v>
      </c>
      <c r="X33">
        <v>73</v>
      </c>
      <c r="Y33">
        <v>139</v>
      </c>
      <c r="Z33">
        <v>112</v>
      </c>
      <c r="AA33">
        <v>94</v>
      </c>
      <c r="AB33">
        <v>100</v>
      </c>
      <c r="AC33">
        <v>550</v>
      </c>
      <c r="AD33">
        <v>90</v>
      </c>
      <c r="AE33">
        <v>112</v>
      </c>
      <c r="AF33">
        <v>449</v>
      </c>
      <c r="AG33">
        <v>333</v>
      </c>
      <c r="AH33">
        <v>120</v>
      </c>
      <c r="AI33">
        <v>160</v>
      </c>
      <c r="AJ33">
        <v>1264</v>
      </c>
      <c r="AK33">
        <v>1814</v>
      </c>
    </row>
    <row r="34" spans="1:37">
      <c r="A34" s="44" t="s">
        <v>58</v>
      </c>
      <c r="B34" s="45">
        <v>14</v>
      </c>
      <c r="C34" s="45">
        <v>28</v>
      </c>
      <c r="D34" s="45">
        <v>29</v>
      </c>
      <c r="E34" s="45">
        <v>49</v>
      </c>
      <c r="F34" s="45">
        <v>24</v>
      </c>
      <c r="G34" s="45">
        <v>34</v>
      </c>
      <c r="H34" s="46">
        <v>178</v>
      </c>
      <c r="I34" s="45">
        <v>5</v>
      </c>
      <c r="J34" s="45">
        <v>0</v>
      </c>
      <c r="K34" s="45">
        <v>9</v>
      </c>
      <c r="L34" s="45">
        <v>9</v>
      </c>
      <c r="M34" s="45">
        <v>7</v>
      </c>
      <c r="N34" s="45">
        <v>6</v>
      </c>
      <c r="O34" s="46">
        <v>36</v>
      </c>
      <c r="P34" s="45">
        <v>214</v>
      </c>
      <c r="V34">
        <v>5</v>
      </c>
      <c r="W34">
        <v>61</v>
      </c>
      <c r="X34">
        <v>87</v>
      </c>
      <c r="Y34">
        <v>84</v>
      </c>
      <c r="Z34">
        <v>292</v>
      </c>
      <c r="AA34">
        <v>133</v>
      </c>
      <c r="AB34">
        <v>207</v>
      </c>
      <c r="AC34">
        <v>864</v>
      </c>
      <c r="AD34">
        <v>17</v>
      </c>
      <c r="AE34">
        <v>14</v>
      </c>
      <c r="AF34">
        <v>111</v>
      </c>
      <c r="AG34">
        <v>69</v>
      </c>
      <c r="AH34">
        <v>60</v>
      </c>
      <c r="AI34">
        <v>130</v>
      </c>
      <c r="AJ34">
        <v>401</v>
      </c>
      <c r="AK34">
        <v>1265</v>
      </c>
    </row>
    <row r="35" spans="1:37">
      <c r="A35" s="38" t="s">
        <v>59</v>
      </c>
      <c r="B35" s="22">
        <v>21</v>
      </c>
      <c r="C35" s="22">
        <v>65</v>
      </c>
      <c r="D35" s="22">
        <v>79</v>
      </c>
      <c r="E35" s="22">
        <v>62</v>
      </c>
      <c r="F35" s="22">
        <v>22</v>
      </c>
      <c r="G35" s="22">
        <v>39</v>
      </c>
      <c r="H35" s="23">
        <v>288</v>
      </c>
      <c r="I35" s="22">
        <v>33</v>
      </c>
      <c r="J35" s="22">
        <v>26</v>
      </c>
      <c r="K35" s="22">
        <v>116</v>
      </c>
      <c r="L35" s="22">
        <v>88</v>
      </c>
      <c r="M35" s="22">
        <v>39</v>
      </c>
      <c r="N35" s="22">
        <v>69</v>
      </c>
      <c r="O35" s="23">
        <v>371</v>
      </c>
      <c r="P35" s="22">
        <v>659</v>
      </c>
      <c r="V35">
        <v>5</v>
      </c>
      <c r="W35">
        <v>6</v>
      </c>
      <c r="X35">
        <v>16</v>
      </c>
      <c r="Y35">
        <v>9</v>
      </c>
      <c r="Z35">
        <v>15</v>
      </c>
      <c r="AA35">
        <v>2</v>
      </c>
      <c r="AB35">
        <v>13</v>
      </c>
      <c r="AC35">
        <v>61</v>
      </c>
      <c r="AD35">
        <v>1</v>
      </c>
      <c r="AE35">
        <v>0</v>
      </c>
      <c r="AF35">
        <v>9</v>
      </c>
      <c r="AG35">
        <v>4</v>
      </c>
      <c r="AH35">
        <v>4</v>
      </c>
      <c r="AI35">
        <v>9</v>
      </c>
      <c r="AJ35">
        <v>27</v>
      </c>
      <c r="AK35">
        <v>88</v>
      </c>
    </row>
    <row r="36" spans="1:37">
      <c r="A36" s="38" t="s">
        <v>60</v>
      </c>
      <c r="B36" s="22">
        <v>10</v>
      </c>
      <c r="C36" s="22">
        <v>19</v>
      </c>
      <c r="D36" s="22">
        <v>10</v>
      </c>
      <c r="E36" s="22">
        <v>29</v>
      </c>
      <c r="F36" s="22">
        <v>12</v>
      </c>
      <c r="G36" s="22">
        <v>34</v>
      </c>
      <c r="H36" s="23">
        <v>114</v>
      </c>
      <c r="I36" s="22">
        <v>42</v>
      </c>
      <c r="J36" s="22">
        <v>107</v>
      </c>
      <c r="K36" s="22">
        <v>174</v>
      </c>
      <c r="L36" s="22">
        <v>0</v>
      </c>
      <c r="M36" s="22">
        <v>7</v>
      </c>
      <c r="N36" s="22">
        <v>41</v>
      </c>
      <c r="O36" s="23">
        <v>371</v>
      </c>
      <c r="P36" s="22">
        <v>485</v>
      </c>
      <c r="V36">
        <v>5</v>
      </c>
      <c r="W36">
        <v>56</v>
      </c>
      <c r="X36">
        <v>72</v>
      </c>
      <c r="Y36">
        <v>161</v>
      </c>
      <c r="Z36">
        <v>260</v>
      </c>
      <c r="AA36">
        <v>97</v>
      </c>
      <c r="AB36">
        <v>187</v>
      </c>
      <c r="AC36">
        <v>833</v>
      </c>
      <c r="AD36">
        <v>81</v>
      </c>
      <c r="AE36">
        <v>19</v>
      </c>
      <c r="AF36">
        <v>114</v>
      </c>
      <c r="AG36">
        <v>153</v>
      </c>
      <c r="AH36">
        <v>111</v>
      </c>
      <c r="AI36">
        <v>129</v>
      </c>
      <c r="AJ36">
        <v>607</v>
      </c>
      <c r="AK36">
        <v>1440</v>
      </c>
    </row>
    <row r="37" spans="1:37">
      <c r="A37" s="38" t="s">
        <v>61</v>
      </c>
      <c r="B37" s="22">
        <v>35</v>
      </c>
      <c r="C37" s="22">
        <v>43</v>
      </c>
      <c r="D37" s="22">
        <v>73</v>
      </c>
      <c r="E37" s="22">
        <v>144</v>
      </c>
      <c r="F37" s="22">
        <v>26</v>
      </c>
      <c r="G37" s="22">
        <v>252</v>
      </c>
      <c r="H37" s="23">
        <v>573</v>
      </c>
      <c r="I37" s="22">
        <v>38</v>
      </c>
      <c r="J37" s="22">
        <v>18</v>
      </c>
      <c r="K37" s="22">
        <v>133</v>
      </c>
      <c r="L37" s="22">
        <v>93</v>
      </c>
      <c r="M37" s="22">
        <v>18</v>
      </c>
      <c r="N37" s="22">
        <v>427</v>
      </c>
      <c r="O37" s="23">
        <v>727</v>
      </c>
      <c r="P37" s="22">
        <v>1300</v>
      </c>
      <c r="V37">
        <v>5</v>
      </c>
      <c r="W37">
        <v>36</v>
      </c>
      <c r="X37">
        <v>52</v>
      </c>
      <c r="Y37">
        <v>75</v>
      </c>
      <c r="Z37">
        <v>140</v>
      </c>
      <c r="AA37">
        <v>11</v>
      </c>
      <c r="AB37">
        <v>83</v>
      </c>
      <c r="AC37">
        <v>397</v>
      </c>
      <c r="AD37">
        <v>33</v>
      </c>
      <c r="AE37">
        <v>25</v>
      </c>
      <c r="AF37">
        <v>38</v>
      </c>
      <c r="AG37">
        <v>57</v>
      </c>
      <c r="AH37">
        <v>20</v>
      </c>
      <c r="AI37">
        <v>43</v>
      </c>
      <c r="AJ37">
        <v>216</v>
      </c>
      <c r="AK37">
        <v>613</v>
      </c>
    </row>
    <row r="38" spans="1:37">
      <c r="A38" s="44" t="s">
        <v>62</v>
      </c>
      <c r="B38" s="45">
        <v>18</v>
      </c>
      <c r="C38" s="45">
        <v>120</v>
      </c>
      <c r="D38" s="45">
        <v>78</v>
      </c>
      <c r="E38" s="45">
        <v>119</v>
      </c>
      <c r="F38" s="45">
        <v>40</v>
      </c>
      <c r="G38" s="45">
        <v>59</v>
      </c>
      <c r="H38" s="46">
        <v>434</v>
      </c>
      <c r="I38" s="45">
        <v>20</v>
      </c>
      <c r="J38" s="45">
        <v>4</v>
      </c>
      <c r="K38" s="45">
        <v>37</v>
      </c>
      <c r="L38" s="45">
        <v>48</v>
      </c>
      <c r="M38" s="45">
        <v>23</v>
      </c>
      <c r="N38" s="45">
        <v>15</v>
      </c>
      <c r="O38" s="46">
        <v>147</v>
      </c>
      <c r="P38" s="45">
        <v>581</v>
      </c>
      <c r="V38">
        <v>5</v>
      </c>
      <c r="W38">
        <v>31</v>
      </c>
      <c r="X38">
        <v>105</v>
      </c>
      <c r="Y38">
        <v>52</v>
      </c>
      <c r="Z38">
        <v>67</v>
      </c>
      <c r="AA38">
        <v>15</v>
      </c>
      <c r="AB38">
        <v>38</v>
      </c>
      <c r="AC38">
        <v>308</v>
      </c>
      <c r="AD38">
        <v>16</v>
      </c>
      <c r="AE38">
        <v>14</v>
      </c>
      <c r="AF38">
        <v>34</v>
      </c>
      <c r="AG38">
        <v>38</v>
      </c>
      <c r="AH38">
        <v>25</v>
      </c>
      <c r="AI38">
        <v>32</v>
      </c>
      <c r="AJ38">
        <v>159</v>
      </c>
      <c r="AK38">
        <v>467</v>
      </c>
    </row>
    <row r="39" spans="1:37">
      <c r="A39" s="38" t="s">
        <v>63</v>
      </c>
      <c r="B39" s="22">
        <v>51</v>
      </c>
      <c r="C39" s="22">
        <v>133</v>
      </c>
      <c r="D39" s="22">
        <v>154</v>
      </c>
      <c r="E39" s="22">
        <v>186</v>
      </c>
      <c r="F39" s="22">
        <v>19</v>
      </c>
      <c r="G39" s="22">
        <v>83</v>
      </c>
      <c r="H39" s="23">
        <v>626</v>
      </c>
      <c r="I39" s="22">
        <v>23</v>
      </c>
      <c r="J39" s="22">
        <v>2</v>
      </c>
      <c r="K39" s="22">
        <v>52</v>
      </c>
      <c r="L39" s="22">
        <v>18</v>
      </c>
      <c r="M39" s="22">
        <v>22</v>
      </c>
      <c r="N39" s="22">
        <v>23</v>
      </c>
      <c r="O39" s="23">
        <v>140</v>
      </c>
      <c r="P39" s="22">
        <v>766</v>
      </c>
      <c r="V39">
        <v>5</v>
      </c>
      <c r="W39">
        <v>35</v>
      </c>
      <c r="X39">
        <v>147</v>
      </c>
      <c r="Y39">
        <v>250</v>
      </c>
      <c r="Z39">
        <v>176</v>
      </c>
      <c r="AA39">
        <v>69</v>
      </c>
      <c r="AB39">
        <v>141</v>
      </c>
      <c r="AC39">
        <v>818</v>
      </c>
      <c r="AD39">
        <v>50</v>
      </c>
      <c r="AE39">
        <v>33</v>
      </c>
      <c r="AF39">
        <v>270</v>
      </c>
      <c r="AG39">
        <v>97</v>
      </c>
      <c r="AH39">
        <v>121</v>
      </c>
      <c r="AI39">
        <v>156</v>
      </c>
      <c r="AJ39">
        <v>727</v>
      </c>
      <c r="AK39">
        <v>1545</v>
      </c>
    </row>
    <row r="40" spans="1:37">
      <c r="A40" s="38" t="s">
        <v>64</v>
      </c>
      <c r="B40" s="22">
        <v>71</v>
      </c>
      <c r="C40" s="22">
        <v>136</v>
      </c>
      <c r="D40" s="22">
        <v>134</v>
      </c>
      <c r="E40" s="22">
        <v>236</v>
      </c>
      <c r="F40" s="22">
        <v>14</v>
      </c>
      <c r="G40" s="22">
        <v>85</v>
      </c>
      <c r="H40" s="23">
        <v>676</v>
      </c>
      <c r="I40" s="22">
        <v>81</v>
      </c>
      <c r="J40" s="22">
        <v>32</v>
      </c>
      <c r="K40" s="22">
        <v>90</v>
      </c>
      <c r="L40" s="22">
        <v>41</v>
      </c>
      <c r="M40" s="22">
        <v>16</v>
      </c>
      <c r="N40" s="22">
        <v>49</v>
      </c>
      <c r="O40" s="23">
        <v>309</v>
      </c>
      <c r="P40" s="22">
        <v>985</v>
      </c>
      <c r="V40">
        <v>5</v>
      </c>
      <c r="W40">
        <v>3</v>
      </c>
      <c r="X40">
        <v>9</v>
      </c>
      <c r="Y40">
        <v>1</v>
      </c>
      <c r="Z40">
        <v>4</v>
      </c>
      <c r="AA40">
        <v>0</v>
      </c>
      <c r="AB40">
        <v>1</v>
      </c>
      <c r="AC40">
        <v>18</v>
      </c>
      <c r="AD40">
        <v>8</v>
      </c>
      <c r="AE40">
        <v>5</v>
      </c>
      <c r="AF40">
        <v>19</v>
      </c>
      <c r="AG40">
        <v>18</v>
      </c>
      <c r="AH40">
        <v>8</v>
      </c>
      <c r="AI40">
        <v>3</v>
      </c>
      <c r="AJ40">
        <v>61</v>
      </c>
      <c r="AK40">
        <v>79</v>
      </c>
    </row>
    <row r="41" spans="1:37">
      <c r="A41" s="38" t="s">
        <v>65</v>
      </c>
      <c r="B41" s="22">
        <v>33</v>
      </c>
      <c r="C41" s="22">
        <v>48</v>
      </c>
      <c r="D41" s="22">
        <v>36</v>
      </c>
      <c r="E41" s="22">
        <v>17</v>
      </c>
      <c r="F41" s="22">
        <v>4</v>
      </c>
      <c r="G41" s="22">
        <v>33</v>
      </c>
      <c r="H41" s="23">
        <v>171</v>
      </c>
      <c r="I41" s="22">
        <v>5</v>
      </c>
      <c r="J41" s="22">
        <v>0</v>
      </c>
      <c r="K41" s="22">
        <v>7</v>
      </c>
      <c r="L41" s="22">
        <v>6</v>
      </c>
      <c r="M41" s="22">
        <v>3</v>
      </c>
      <c r="N41" s="22">
        <v>0</v>
      </c>
      <c r="O41" s="23">
        <v>21</v>
      </c>
      <c r="P41" s="22">
        <v>192</v>
      </c>
      <c r="V41">
        <v>5</v>
      </c>
      <c r="W41">
        <v>51</v>
      </c>
      <c r="X41">
        <v>0</v>
      </c>
      <c r="Y41">
        <v>175</v>
      </c>
      <c r="Z41">
        <v>203</v>
      </c>
      <c r="AA41">
        <v>26</v>
      </c>
      <c r="AB41">
        <v>105</v>
      </c>
      <c r="AC41">
        <v>560</v>
      </c>
      <c r="AD41">
        <v>10</v>
      </c>
      <c r="AE41">
        <v>0</v>
      </c>
      <c r="AF41">
        <v>144</v>
      </c>
      <c r="AG41">
        <v>0</v>
      </c>
      <c r="AH41">
        <v>29</v>
      </c>
      <c r="AI41">
        <v>64</v>
      </c>
      <c r="AJ41">
        <v>247</v>
      </c>
      <c r="AK41">
        <v>807</v>
      </c>
    </row>
    <row r="42" spans="1:37">
      <c r="A42" s="44" t="s">
        <v>66</v>
      </c>
      <c r="B42" s="45">
        <v>27</v>
      </c>
      <c r="C42" s="45">
        <v>56</v>
      </c>
      <c r="D42" s="45">
        <v>34</v>
      </c>
      <c r="E42" s="45">
        <v>42</v>
      </c>
      <c r="F42" s="45">
        <v>7</v>
      </c>
      <c r="G42" s="45">
        <v>38</v>
      </c>
      <c r="H42" s="46">
        <v>204</v>
      </c>
      <c r="I42" s="45">
        <v>13</v>
      </c>
      <c r="J42" s="45">
        <v>2</v>
      </c>
      <c r="K42" s="45">
        <v>28</v>
      </c>
      <c r="L42" s="45">
        <v>11</v>
      </c>
      <c r="M42" s="45">
        <v>2</v>
      </c>
      <c r="N42" s="45">
        <v>9</v>
      </c>
      <c r="O42" s="46">
        <v>65</v>
      </c>
      <c r="P42" s="45">
        <v>269</v>
      </c>
      <c r="V42">
        <v>5</v>
      </c>
      <c r="W42">
        <v>21</v>
      </c>
      <c r="X42">
        <v>32</v>
      </c>
      <c r="Y42">
        <v>31</v>
      </c>
      <c r="Z42">
        <v>36</v>
      </c>
      <c r="AA42">
        <v>6</v>
      </c>
      <c r="AB42">
        <v>19</v>
      </c>
      <c r="AC42">
        <v>145</v>
      </c>
      <c r="AD42">
        <v>1</v>
      </c>
      <c r="AE42">
        <v>0</v>
      </c>
      <c r="AF42">
        <v>6</v>
      </c>
      <c r="AG42">
        <v>1</v>
      </c>
      <c r="AH42">
        <v>4</v>
      </c>
      <c r="AI42">
        <v>4</v>
      </c>
      <c r="AJ42">
        <v>16</v>
      </c>
      <c r="AK42">
        <v>161</v>
      </c>
    </row>
    <row r="43" spans="1:37">
      <c r="A43" s="38" t="s">
        <v>67</v>
      </c>
      <c r="B43" s="22">
        <v>54</v>
      </c>
      <c r="C43" s="22">
        <v>26</v>
      </c>
      <c r="D43" s="22">
        <v>21</v>
      </c>
      <c r="E43" s="22">
        <v>24</v>
      </c>
      <c r="F43" s="22">
        <v>5</v>
      </c>
      <c r="G43" s="22">
        <v>15</v>
      </c>
      <c r="H43" s="23">
        <v>145</v>
      </c>
      <c r="I43" s="22">
        <v>10</v>
      </c>
      <c r="J43" s="22">
        <v>5</v>
      </c>
      <c r="K43" s="22">
        <v>27</v>
      </c>
      <c r="L43" s="22">
        <v>39</v>
      </c>
      <c r="M43" s="22">
        <v>14</v>
      </c>
      <c r="N43" s="22">
        <v>14</v>
      </c>
      <c r="O43" s="23">
        <v>109</v>
      </c>
      <c r="P43" s="22">
        <v>254</v>
      </c>
      <c r="V43">
        <v>5</v>
      </c>
      <c r="W43">
        <v>63</v>
      </c>
      <c r="X43">
        <v>80</v>
      </c>
      <c r="Y43">
        <v>224</v>
      </c>
      <c r="Z43">
        <v>131</v>
      </c>
      <c r="AA43">
        <v>89</v>
      </c>
      <c r="AB43">
        <v>123</v>
      </c>
      <c r="AC43">
        <v>710</v>
      </c>
      <c r="AD43">
        <v>42</v>
      </c>
      <c r="AE43">
        <v>0</v>
      </c>
      <c r="AF43">
        <v>171</v>
      </c>
      <c r="AG43">
        <v>79</v>
      </c>
      <c r="AH43">
        <v>51</v>
      </c>
      <c r="AI43">
        <v>100</v>
      </c>
      <c r="AJ43">
        <v>443</v>
      </c>
      <c r="AK43">
        <v>1153</v>
      </c>
    </row>
    <row r="44" spans="1:37">
      <c r="A44" s="38" t="s">
        <v>68</v>
      </c>
      <c r="B44" s="22">
        <v>12</v>
      </c>
      <c r="C44" s="22">
        <v>15</v>
      </c>
      <c r="D44" s="22">
        <v>25</v>
      </c>
      <c r="E44" s="22">
        <v>20</v>
      </c>
      <c r="F44" s="22">
        <v>2</v>
      </c>
      <c r="G44" s="22">
        <v>16</v>
      </c>
      <c r="H44" s="23">
        <v>90</v>
      </c>
      <c r="I44" s="22">
        <v>2</v>
      </c>
      <c r="J44" s="22">
        <v>0</v>
      </c>
      <c r="K44" s="22">
        <v>17</v>
      </c>
      <c r="L44" s="22">
        <v>9</v>
      </c>
      <c r="M44" s="22">
        <v>4</v>
      </c>
      <c r="N44" s="22">
        <v>0</v>
      </c>
      <c r="O44" s="23">
        <v>32</v>
      </c>
      <c r="P44" s="22">
        <v>122</v>
      </c>
      <c r="V44">
        <v>5</v>
      </c>
      <c r="W44">
        <v>221</v>
      </c>
      <c r="X44">
        <v>354</v>
      </c>
      <c r="Y44">
        <v>164</v>
      </c>
      <c r="Z44">
        <v>513</v>
      </c>
      <c r="AA44">
        <v>94</v>
      </c>
      <c r="AB44">
        <v>296</v>
      </c>
      <c r="AC44">
        <v>1642</v>
      </c>
      <c r="AD44">
        <v>282</v>
      </c>
      <c r="AE44">
        <v>170</v>
      </c>
      <c r="AF44">
        <v>338</v>
      </c>
      <c r="AG44">
        <v>92</v>
      </c>
      <c r="AH44">
        <v>5</v>
      </c>
      <c r="AI44">
        <v>530</v>
      </c>
      <c r="AJ44">
        <v>1417</v>
      </c>
      <c r="AK44">
        <v>3059</v>
      </c>
    </row>
    <row r="45" spans="1:37">
      <c r="A45" s="38" t="s">
        <v>69</v>
      </c>
      <c r="B45" s="22">
        <v>7</v>
      </c>
      <c r="C45" s="22">
        <v>38</v>
      </c>
      <c r="D45" s="22">
        <v>59</v>
      </c>
      <c r="E45" s="22">
        <v>59</v>
      </c>
      <c r="F45" s="22">
        <v>31</v>
      </c>
      <c r="G45" s="22">
        <v>32</v>
      </c>
      <c r="H45" s="23">
        <v>226</v>
      </c>
      <c r="I45" s="22">
        <v>61</v>
      </c>
      <c r="J45" s="22">
        <v>42</v>
      </c>
      <c r="K45" s="22">
        <v>190</v>
      </c>
      <c r="L45" s="22">
        <v>135</v>
      </c>
      <c r="M45" s="22">
        <v>54</v>
      </c>
      <c r="N45" s="22">
        <v>55</v>
      </c>
      <c r="O45" s="23">
        <v>537</v>
      </c>
      <c r="P45" s="22">
        <v>763</v>
      </c>
      <c r="V45">
        <v>5</v>
      </c>
      <c r="W45">
        <v>73</v>
      </c>
      <c r="X45">
        <v>34</v>
      </c>
      <c r="Y45">
        <v>12</v>
      </c>
      <c r="Z45">
        <v>15</v>
      </c>
      <c r="AA45">
        <v>9</v>
      </c>
      <c r="AB45">
        <v>17</v>
      </c>
      <c r="AC45">
        <v>160</v>
      </c>
      <c r="AD45">
        <v>18</v>
      </c>
      <c r="AE45">
        <v>0</v>
      </c>
      <c r="AF45">
        <v>24</v>
      </c>
      <c r="AG45">
        <v>39</v>
      </c>
      <c r="AH45">
        <v>12</v>
      </c>
      <c r="AI45">
        <v>16</v>
      </c>
      <c r="AJ45">
        <v>109</v>
      </c>
      <c r="AK45">
        <v>269</v>
      </c>
    </row>
    <row r="46" spans="1:37">
      <c r="A46" s="44" t="s">
        <v>70</v>
      </c>
      <c r="B46" s="45">
        <v>88</v>
      </c>
      <c r="C46" s="45">
        <v>58</v>
      </c>
      <c r="D46" s="45">
        <v>54</v>
      </c>
      <c r="E46" s="45">
        <v>47</v>
      </c>
      <c r="F46" s="45">
        <v>17</v>
      </c>
      <c r="G46" s="45">
        <v>62</v>
      </c>
      <c r="H46" s="46">
        <v>326</v>
      </c>
      <c r="I46" s="45">
        <v>25</v>
      </c>
      <c r="J46" s="45">
        <v>0</v>
      </c>
      <c r="K46" s="45">
        <v>59</v>
      </c>
      <c r="L46" s="45">
        <v>17</v>
      </c>
      <c r="M46" s="45">
        <v>14</v>
      </c>
      <c r="N46" s="45">
        <v>19</v>
      </c>
      <c r="O46" s="46">
        <v>134</v>
      </c>
      <c r="P46" s="45">
        <v>460</v>
      </c>
      <c r="V46">
        <v>5</v>
      </c>
      <c r="W46">
        <v>11</v>
      </c>
      <c r="X46">
        <v>9</v>
      </c>
      <c r="Y46">
        <v>25</v>
      </c>
      <c r="Z46">
        <v>16</v>
      </c>
      <c r="AA46">
        <v>5</v>
      </c>
      <c r="AB46">
        <v>10</v>
      </c>
      <c r="AC46">
        <v>76</v>
      </c>
      <c r="AD46">
        <v>1</v>
      </c>
      <c r="AE46">
        <v>0</v>
      </c>
      <c r="AF46">
        <v>12</v>
      </c>
      <c r="AG46">
        <v>4</v>
      </c>
      <c r="AH46">
        <v>3</v>
      </c>
      <c r="AI46">
        <v>0</v>
      </c>
      <c r="AJ46">
        <v>20</v>
      </c>
      <c r="AK46">
        <v>96</v>
      </c>
    </row>
    <row r="47" spans="1:37">
      <c r="A47" s="38" t="s">
        <v>71</v>
      </c>
      <c r="B47" s="22">
        <v>37</v>
      </c>
      <c r="C47" s="22">
        <v>94</v>
      </c>
      <c r="D47" s="22">
        <v>160</v>
      </c>
      <c r="E47" s="22">
        <v>132</v>
      </c>
      <c r="F47" s="22">
        <v>94</v>
      </c>
      <c r="G47" s="22">
        <v>100</v>
      </c>
      <c r="H47" s="23">
        <v>617</v>
      </c>
      <c r="I47" s="22">
        <v>90</v>
      </c>
      <c r="J47" s="22">
        <v>112</v>
      </c>
      <c r="K47" s="22">
        <v>449</v>
      </c>
      <c r="L47" s="22">
        <v>333</v>
      </c>
      <c r="M47" s="22">
        <v>86</v>
      </c>
      <c r="N47" s="22">
        <v>128</v>
      </c>
      <c r="O47" s="23">
        <v>1198</v>
      </c>
      <c r="P47" s="22">
        <v>1815</v>
      </c>
      <c r="V47">
        <v>5</v>
      </c>
      <c r="W47">
        <v>50</v>
      </c>
      <c r="X47">
        <v>77</v>
      </c>
      <c r="Y47">
        <v>114</v>
      </c>
      <c r="Z47">
        <v>194</v>
      </c>
      <c r="AA47">
        <v>19</v>
      </c>
      <c r="AB47">
        <v>74</v>
      </c>
      <c r="AC47">
        <v>528</v>
      </c>
      <c r="AD47">
        <v>38</v>
      </c>
      <c r="AE47">
        <v>100</v>
      </c>
      <c r="AF47">
        <v>20</v>
      </c>
      <c r="AG47">
        <v>75</v>
      </c>
      <c r="AH47">
        <v>35</v>
      </c>
      <c r="AI47">
        <v>43</v>
      </c>
      <c r="AJ47">
        <v>311</v>
      </c>
      <c r="AK47">
        <v>839</v>
      </c>
    </row>
    <row r="48" spans="1:37">
      <c r="A48" s="38" t="s">
        <v>72</v>
      </c>
      <c r="B48" s="22">
        <v>69</v>
      </c>
      <c r="C48" s="22">
        <v>103</v>
      </c>
      <c r="D48" s="22">
        <v>102</v>
      </c>
      <c r="E48" s="22">
        <v>310</v>
      </c>
      <c r="F48" s="22">
        <v>133</v>
      </c>
      <c r="G48" s="22">
        <v>207</v>
      </c>
      <c r="H48" s="23">
        <v>924</v>
      </c>
      <c r="I48" s="22">
        <v>17</v>
      </c>
      <c r="J48" s="22">
        <v>14</v>
      </c>
      <c r="K48" s="22">
        <v>111</v>
      </c>
      <c r="L48" s="22">
        <v>69</v>
      </c>
      <c r="M48" s="22">
        <v>11</v>
      </c>
      <c r="N48" s="22">
        <v>119</v>
      </c>
      <c r="O48" s="23">
        <v>341</v>
      </c>
      <c r="P48" s="22">
        <v>1265</v>
      </c>
      <c r="V48">
        <v>5</v>
      </c>
      <c r="W48">
        <v>56</v>
      </c>
      <c r="X48">
        <v>79</v>
      </c>
      <c r="Y48">
        <v>63</v>
      </c>
      <c r="Z48">
        <v>109</v>
      </c>
      <c r="AA48">
        <v>42</v>
      </c>
      <c r="AB48">
        <v>48</v>
      </c>
      <c r="AC48">
        <v>397</v>
      </c>
      <c r="AD48">
        <v>28</v>
      </c>
      <c r="AE48">
        <v>25</v>
      </c>
      <c r="AF48">
        <v>88</v>
      </c>
      <c r="AG48">
        <v>57</v>
      </c>
      <c r="AH48">
        <v>24</v>
      </c>
      <c r="AI48">
        <v>32</v>
      </c>
      <c r="AJ48">
        <v>254</v>
      </c>
      <c r="AK48">
        <v>651</v>
      </c>
    </row>
    <row r="49" spans="1:37">
      <c r="A49" s="38" t="s">
        <v>73</v>
      </c>
      <c r="B49" s="22">
        <v>7</v>
      </c>
      <c r="C49" s="22">
        <v>21</v>
      </c>
      <c r="D49" s="22">
        <v>9</v>
      </c>
      <c r="E49" s="22">
        <v>15</v>
      </c>
      <c r="F49" s="22">
        <v>2</v>
      </c>
      <c r="G49" s="22">
        <v>13</v>
      </c>
      <c r="H49" s="23">
        <v>67</v>
      </c>
      <c r="I49" s="22">
        <v>1</v>
      </c>
      <c r="J49" s="22">
        <v>0</v>
      </c>
      <c r="K49" s="22">
        <v>9</v>
      </c>
      <c r="L49" s="22">
        <v>4</v>
      </c>
      <c r="M49" s="22">
        <v>1</v>
      </c>
      <c r="N49" s="22">
        <v>6</v>
      </c>
      <c r="O49" s="23">
        <v>21</v>
      </c>
      <c r="P49" s="22">
        <v>88</v>
      </c>
      <c r="V49">
        <v>5</v>
      </c>
      <c r="W49">
        <v>42</v>
      </c>
      <c r="X49">
        <v>35</v>
      </c>
      <c r="Y49">
        <v>104</v>
      </c>
      <c r="Z49">
        <v>124</v>
      </c>
      <c r="AA49">
        <v>15</v>
      </c>
      <c r="AB49">
        <v>25</v>
      </c>
      <c r="AC49">
        <v>345</v>
      </c>
      <c r="AD49">
        <v>0</v>
      </c>
      <c r="AE49">
        <v>2</v>
      </c>
      <c r="AF49">
        <v>20</v>
      </c>
      <c r="AG49">
        <v>20</v>
      </c>
      <c r="AH49">
        <v>15</v>
      </c>
      <c r="AI49">
        <v>18</v>
      </c>
      <c r="AJ49">
        <v>75</v>
      </c>
      <c r="AK49">
        <v>420</v>
      </c>
    </row>
    <row r="50" spans="1:37">
      <c r="A50" s="44" t="s">
        <v>74</v>
      </c>
      <c r="B50" s="45">
        <v>65</v>
      </c>
      <c r="C50" s="45">
        <v>79</v>
      </c>
      <c r="D50" s="45">
        <v>161</v>
      </c>
      <c r="E50" s="45">
        <v>293</v>
      </c>
      <c r="F50" s="45">
        <v>87</v>
      </c>
      <c r="G50" s="45">
        <v>186</v>
      </c>
      <c r="H50" s="46">
        <v>871</v>
      </c>
      <c r="I50" s="45">
        <v>71</v>
      </c>
      <c r="J50" s="45">
        <v>21</v>
      </c>
      <c r="K50" s="45">
        <v>162</v>
      </c>
      <c r="L50" s="45">
        <v>143</v>
      </c>
      <c r="M50" s="45">
        <v>101</v>
      </c>
      <c r="N50" s="45">
        <v>70</v>
      </c>
      <c r="O50" s="46">
        <v>568</v>
      </c>
      <c r="P50" s="45">
        <v>1439</v>
      </c>
      <c r="V50">
        <v>5</v>
      </c>
      <c r="W50">
        <v>18</v>
      </c>
      <c r="X50">
        <v>75</v>
      </c>
      <c r="Y50">
        <v>89</v>
      </c>
      <c r="Z50">
        <v>131</v>
      </c>
      <c r="AA50">
        <v>44</v>
      </c>
      <c r="AB50">
        <v>100</v>
      </c>
      <c r="AC50">
        <v>457</v>
      </c>
      <c r="AD50">
        <v>15</v>
      </c>
      <c r="AE50">
        <v>4</v>
      </c>
      <c r="AF50">
        <v>69</v>
      </c>
      <c r="AG50">
        <v>53</v>
      </c>
      <c r="AH50">
        <v>23</v>
      </c>
      <c r="AI50">
        <v>31</v>
      </c>
      <c r="AJ50">
        <v>195</v>
      </c>
      <c r="AK50">
        <v>652</v>
      </c>
    </row>
    <row r="51" spans="1:37">
      <c r="A51" s="38" t="s">
        <v>75</v>
      </c>
      <c r="B51" s="22">
        <v>44</v>
      </c>
      <c r="C51" s="22">
        <v>55</v>
      </c>
      <c r="D51" s="22">
        <v>88</v>
      </c>
      <c r="E51" s="22">
        <v>159</v>
      </c>
      <c r="F51" s="22">
        <v>11</v>
      </c>
      <c r="G51" s="22">
        <v>83</v>
      </c>
      <c r="H51" s="23">
        <v>440</v>
      </c>
      <c r="I51" s="22">
        <v>33</v>
      </c>
      <c r="J51" s="22">
        <v>25</v>
      </c>
      <c r="K51" s="22">
        <v>35</v>
      </c>
      <c r="L51" s="22">
        <v>47</v>
      </c>
      <c r="M51" s="22">
        <v>10</v>
      </c>
      <c r="N51" s="22">
        <v>23</v>
      </c>
      <c r="O51" s="23">
        <v>173</v>
      </c>
      <c r="P51" s="22">
        <v>613</v>
      </c>
      <c r="V51">
        <v>5</v>
      </c>
      <c r="W51">
        <v>17</v>
      </c>
      <c r="X51">
        <v>9</v>
      </c>
      <c r="Y51">
        <v>10</v>
      </c>
      <c r="Z51">
        <v>17</v>
      </c>
      <c r="AA51">
        <v>8</v>
      </c>
      <c r="AB51">
        <v>12</v>
      </c>
      <c r="AC51">
        <v>73</v>
      </c>
      <c r="AD51">
        <v>0</v>
      </c>
      <c r="AE51">
        <v>2</v>
      </c>
      <c r="AF51">
        <v>5</v>
      </c>
      <c r="AG51">
        <v>5</v>
      </c>
      <c r="AH51">
        <v>11</v>
      </c>
      <c r="AI51">
        <v>13</v>
      </c>
      <c r="AJ51">
        <v>36</v>
      </c>
      <c r="AK51">
        <v>109</v>
      </c>
    </row>
    <row r="52" spans="1:37">
      <c r="A52" s="38" t="s">
        <v>76</v>
      </c>
      <c r="B52" s="22">
        <v>36</v>
      </c>
      <c r="C52" s="22">
        <v>122</v>
      </c>
      <c r="D52" s="22">
        <v>62</v>
      </c>
      <c r="E52" s="22">
        <v>75</v>
      </c>
      <c r="F52" s="22">
        <v>15</v>
      </c>
      <c r="G52" s="22">
        <v>38</v>
      </c>
      <c r="H52" s="23">
        <v>348</v>
      </c>
      <c r="I52" s="22">
        <v>16</v>
      </c>
      <c r="J52" s="22">
        <v>14</v>
      </c>
      <c r="K52" s="22">
        <v>34</v>
      </c>
      <c r="L52" s="22">
        <v>28</v>
      </c>
      <c r="M52" s="22">
        <v>17</v>
      </c>
      <c r="N52" s="22">
        <v>14</v>
      </c>
      <c r="O52" s="23">
        <v>123</v>
      </c>
      <c r="P52" s="22">
        <v>471</v>
      </c>
      <c r="V52">
        <v>5</v>
      </c>
      <c r="W52">
        <v>2396</v>
      </c>
      <c r="X52">
        <v>3413</v>
      </c>
      <c r="Y52">
        <v>4011</v>
      </c>
      <c r="Z52">
        <v>5634</v>
      </c>
      <c r="AA52">
        <v>1588</v>
      </c>
      <c r="AB52">
        <v>3865</v>
      </c>
      <c r="AC52">
        <v>20907</v>
      </c>
      <c r="AD52">
        <v>1814</v>
      </c>
      <c r="AE52">
        <v>1166</v>
      </c>
      <c r="AF52">
        <v>5533</v>
      </c>
      <c r="AG52">
        <v>3218</v>
      </c>
      <c r="AH52">
        <v>2338</v>
      </c>
      <c r="AI52">
        <v>4351</v>
      </c>
      <c r="AJ52">
        <v>18420</v>
      </c>
      <c r="AK52">
        <v>39327</v>
      </c>
    </row>
    <row r="53" spans="1:37">
      <c r="A53" s="38" t="s">
        <v>77</v>
      </c>
      <c r="B53" s="22">
        <v>38</v>
      </c>
      <c r="C53" s="22">
        <v>174</v>
      </c>
      <c r="D53" s="22">
        <v>275</v>
      </c>
      <c r="E53" s="22">
        <v>201</v>
      </c>
      <c r="F53" s="22">
        <v>69</v>
      </c>
      <c r="G53" s="22">
        <v>141</v>
      </c>
      <c r="H53" s="23">
        <v>898</v>
      </c>
      <c r="I53" s="22">
        <v>50</v>
      </c>
      <c r="J53" s="22">
        <v>33</v>
      </c>
      <c r="K53" s="22">
        <v>270</v>
      </c>
      <c r="L53" s="22">
        <v>97</v>
      </c>
      <c r="M53" s="22">
        <v>41</v>
      </c>
      <c r="N53" s="22">
        <v>156</v>
      </c>
      <c r="O53" s="23">
        <v>647</v>
      </c>
      <c r="P53" s="22">
        <v>1545</v>
      </c>
      <c r="V53">
        <v>5</v>
      </c>
      <c r="W53">
        <v>39</v>
      </c>
      <c r="X53">
        <v>25</v>
      </c>
      <c r="Y53">
        <v>54</v>
      </c>
      <c r="Z53">
        <v>62</v>
      </c>
      <c r="AA53">
        <v>34</v>
      </c>
      <c r="AB53">
        <v>62</v>
      </c>
      <c r="AC53">
        <v>276</v>
      </c>
      <c r="AD53">
        <v>81</v>
      </c>
      <c r="AE53">
        <v>9</v>
      </c>
      <c r="AF53">
        <v>18</v>
      </c>
      <c r="AG53">
        <v>12</v>
      </c>
      <c r="AH53">
        <v>53</v>
      </c>
      <c r="AI53">
        <v>122</v>
      </c>
      <c r="AJ53">
        <v>295</v>
      </c>
      <c r="AK53">
        <v>571</v>
      </c>
    </row>
    <row r="54" spans="1:37">
      <c r="A54" s="44" t="s">
        <v>78</v>
      </c>
      <c r="B54" s="45">
        <v>3</v>
      </c>
      <c r="C54" s="45">
        <v>9</v>
      </c>
      <c r="D54" s="45">
        <v>1</v>
      </c>
      <c r="E54" s="45">
        <v>4</v>
      </c>
      <c r="F54" s="45">
        <v>0</v>
      </c>
      <c r="G54" s="45">
        <v>1</v>
      </c>
      <c r="H54" s="46">
        <v>18</v>
      </c>
      <c r="I54" s="45">
        <v>8</v>
      </c>
      <c r="J54" s="45">
        <v>5</v>
      </c>
      <c r="K54" s="45">
        <v>19</v>
      </c>
      <c r="L54" s="45">
        <v>18</v>
      </c>
      <c r="M54" s="45">
        <v>8</v>
      </c>
      <c r="N54" s="45">
        <v>3</v>
      </c>
      <c r="O54" s="46">
        <v>61</v>
      </c>
      <c r="P54" s="45">
        <v>79</v>
      </c>
      <c r="V54">
        <v>5</v>
      </c>
      <c r="W54">
        <v>2435</v>
      </c>
      <c r="X54">
        <v>3438</v>
      </c>
      <c r="Y54">
        <v>4065</v>
      </c>
      <c r="Z54">
        <v>5696</v>
      </c>
      <c r="AA54">
        <v>1622</v>
      </c>
      <c r="AB54">
        <v>3927</v>
      </c>
      <c r="AC54">
        <v>21183</v>
      </c>
      <c r="AD54">
        <v>1895</v>
      </c>
      <c r="AE54">
        <v>1175</v>
      </c>
      <c r="AF54">
        <v>5551</v>
      </c>
      <c r="AG54">
        <v>3230</v>
      </c>
      <c r="AH54">
        <v>2391</v>
      </c>
      <c r="AI54">
        <v>4473</v>
      </c>
      <c r="AJ54">
        <v>18715</v>
      </c>
      <c r="AK54">
        <v>39898</v>
      </c>
    </row>
    <row r="55" spans="1:37">
      <c r="A55" s="38" t="s">
        <v>79</v>
      </c>
      <c r="B55" s="22">
        <v>57</v>
      </c>
      <c r="C55" s="22">
        <v>0</v>
      </c>
      <c r="D55" s="22">
        <v>196</v>
      </c>
      <c r="E55" s="22">
        <v>240</v>
      </c>
      <c r="F55" s="22">
        <v>26</v>
      </c>
      <c r="G55" s="22">
        <v>105</v>
      </c>
      <c r="H55" s="23">
        <v>624</v>
      </c>
      <c r="I55" s="22">
        <v>10</v>
      </c>
      <c r="J55" s="22">
        <v>0</v>
      </c>
      <c r="K55" s="22">
        <v>134</v>
      </c>
      <c r="L55" s="22">
        <v>0</v>
      </c>
      <c r="M55" s="22">
        <v>7</v>
      </c>
      <c r="N55" s="22">
        <v>32</v>
      </c>
      <c r="O55" s="23">
        <v>183</v>
      </c>
      <c r="P55" s="22">
        <v>807</v>
      </c>
      <c r="V55">
        <v>5</v>
      </c>
      <c r="W55">
        <v>67</v>
      </c>
      <c r="X55">
        <v>70</v>
      </c>
      <c r="Y55">
        <v>40</v>
      </c>
      <c r="Z55">
        <v>96</v>
      </c>
      <c r="AA55">
        <v>19</v>
      </c>
      <c r="AB55">
        <v>95</v>
      </c>
      <c r="AC55">
        <v>387</v>
      </c>
      <c r="AD55">
        <v>37</v>
      </c>
      <c r="AE55">
        <v>5</v>
      </c>
      <c r="AF55">
        <v>80</v>
      </c>
      <c r="AG55">
        <v>70</v>
      </c>
      <c r="AH55">
        <v>214</v>
      </c>
      <c r="AI55">
        <v>251</v>
      </c>
      <c r="AJ55">
        <v>657</v>
      </c>
      <c r="AK55">
        <v>1044</v>
      </c>
    </row>
    <row r="56" spans="1:37">
      <c r="A56" s="38" t="s">
        <v>80</v>
      </c>
      <c r="B56" s="22">
        <v>23</v>
      </c>
      <c r="C56" s="22">
        <v>36</v>
      </c>
      <c r="D56" s="22">
        <v>31</v>
      </c>
      <c r="E56" s="22">
        <v>36</v>
      </c>
      <c r="F56" s="22">
        <v>6</v>
      </c>
      <c r="G56" s="22">
        <v>19</v>
      </c>
      <c r="H56" s="23">
        <v>151</v>
      </c>
      <c r="I56" s="22">
        <v>1</v>
      </c>
      <c r="J56" s="22">
        <v>0</v>
      </c>
      <c r="K56" s="22">
        <v>6</v>
      </c>
      <c r="L56" s="22">
        <v>1</v>
      </c>
      <c r="M56" s="22">
        <v>1</v>
      </c>
      <c r="N56" s="22">
        <v>1</v>
      </c>
      <c r="O56" s="23">
        <v>10</v>
      </c>
      <c r="P56" s="22">
        <v>161</v>
      </c>
      <c r="V56">
        <v>5</v>
      </c>
      <c r="W56">
        <v>22</v>
      </c>
      <c r="X56">
        <v>9</v>
      </c>
      <c r="Y56">
        <v>5</v>
      </c>
      <c r="Z56">
        <v>12</v>
      </c>
      <c r="AA56">
        <v>3</v>
      </c>
      <c r="AB56">
        <v>11</v>
      </c>
      <c r="AC56">
        <v>62</v>
      </c>
      <c r="AD56">
        <v>8</v>
      </c>
      <c r="AE56">
        <v>0</v>
      </c>
      <c r="AF56">
        <v>6</v>
      </c>
      <c r="AG56">
        <v>15</v>
      </c>
      <c r="AH56">
        <v>3</v>
      </c>
      <c r="AI56">
        <v>3</v>
      </c>
      <c r="AJ56">
        <v>35</v>
      </c>
      <c r="AK56">
        <v>97</v>
      </c>
    </row>
    <row r="57" spans="1:37">
      <c r="A57" s="38" t="s">
        <v>81</v>
      </c>
      <c r="B57" s="22">
        <v>64</v>
      </c>
      <c r="C57" s="22">
        <v>80</v>
      </c>
      <c r="D57" s="22">
        <v>224</v>
      </c>
      <c r="E57" s="22">
        <v>164</v>
      </c>
      <c r="F57" s="22">
        <v>89</v>
      </c>
      <c r="G57" s="22">
        <v>123</v>
      </c>
      <c r="H57" s="23">
        <v>744</v>
      </c>
      <c r="I57" s="22">
        <v>42</v>
      </c>
      <c r="J57" s="22">
        <v>0</v>
      </c>
      <c r="K57" s="22">
        <v>171</v>
      </c>
      <c r="L57" s="22">
        <v>79</v>
      </c>
      <c r="M57" s="22">
        <v>39</v>
      </c>
      <c r="N57" s="22">
        <v>78</v>
      </c>
      <c r="O57" s="23">
        <v>409</v>
      </c>
      <c r="P57" s="22">
        <v>1153</v>
      </c>
      <c r="V57">
        <v>5</v>
      </c>
      <c r="W57">
        <v>78</v>
      </c>
      <c r="X57">
        <v>51</v>
      </c>
      <c r="Y57">
        <v>52</v>
      </c>
      <c r="Z57">
        <v>95</v>
      </c>
      <c r="AA57">
        <v>31</v>
      </c>
      <c r="AB57">
        <v>45</v>
      </c>
      <c r="AC57">
        <v>352</v>
      </c>
      <c r="AD57">
        <v>30</v>
      </c>
      <c r="AE57">
        <v>12</v>
      </c>
      <c r="AF57">
        <v>165</v>
      </c>
      <c r="AG57">
        <v>90</v>
      </c>
      <c r="AH57">
        <v>80</v>
      </c>
      <c r="AI57">
        <v>72</v>
      </c>
      <c r="AJ57">
        <v>449</v>
      </c>
      <c r="AK57">
        <v>801</v>
      </c>
    </row>
    <row r="58" spans="1:37">
      <c r="A58" s="44" t="s">
        <v>82</v>
      </c>
      <c r="B58" s="45">
        <v>221</v>
      </c>
      <c r="C58" s="45">
        <v>354</v>
      </c>
      <c r="D58" s="45">
        <v>164</v>
      </c>
      <c r="E58" s="45">
        <v>513</v>
      </c>
      <c r="F58" s="45">
        <v>94</v>
      </c>
      <c r="G58" s="45">
        <v>296</v>
      </c>
      <c r="H58" s="46">
        <v>1642</v>
      </c>
      <c r="I58" s="45">
        <v>282</v>
      </c>
      <c r="J58" s="45">
        <v>170</v>
      </c>
      <c r="K58" s="45">
        <v>338</v>
      </c>
      <c r="L58" s="45">
        <v>92</v>
      </c>
      <c r="M58" s="45">
        <v>5</v>
      </c>
      <c r="N58" s="45">
        <v>530</v>
      </c>
      <c r="O58" s="46">
        <v>1417</v>
      </c>
      <c r="P58" s="45">
        <v>3059</v>
      </c>
      <c r="V58">
        <v>5</v>
      </c>
      <c r="W58">
        <v>36</v>
      </c>
      <c r="X58">
        <v>102</v>
      </c>
      <c r="Y58">
        <v>98</v>
      </c>
      <c r="Z58">
        <v>143</v>
      </c>
      <c r="AA58">
        <v>15</v>
      </c>
      <c r="AB58">
        <v>38</v>
      </c>
      <c r="AC58">
        <v>432</v>
      </c>
      <c r="AD58">
        <v>8</v>
      </c>
      <c r="AE58">
        <v>15</v>
      </c>
      <c r="AF58">
        <v>34</v>
      </c>
      <c r="AG58">
        <v>24</v>
      </c>
      <c r="AH58">
        <v>33</v>
      </c>
      <c r="AI58">
        <v>37</v>
      </c>
      <c r="AJ58">
        <v>151</v>
      </c>
      <c r="AK58">
        <v>583</v>
      </c>
    </row>
    <row r="59" spans="1:37">
      <c r="A59" s="38" t="s">
        <v>83</v>
      </c>
      <c r="B59" s="22">
        <v>73</v>
      </c>
      <c r="C59" s="22">
        <v>34</v>
      </c>
      <c r="D59" s="22">
        <v>17</v>
      </c>
      <c r="E59" s="22">
        <v>15</v>
      </c>
      <c r="F59" s="22">
        <v>9</v>
      </c>
      <c r="G59" s="22">
        <v>17</v>
      </c>
      <c r="H59" s="23">
        <v>165</v>
      </c>
      <c r="I59" s="22">
        <v>18</v>
      </c>
      <c r="J59" s="22">
        <v>0</v>
      </c>
      <c r="K59" s="22">
        <v>24</v>
      </c>
      <c r="L59" s="22">
        <v>39</v>
      </c>
      <c r="M59" s="22">
        <v>12</v>
      </c>
      <c r="N59" s="22">
        <v>11</v>
      </c>
      <c r="O59" s="23">
        <v>104</v>
      </c>
      <c r="P59" s="22">
        <v>269</v>
      </c>
      <c r="V59">
        <v>5</v>
      </c>
      <c r="W59">
        <v>209</v>
      </c>
      <c r="X59">
        <v>329</v>
      </c>
      <c r="Y59">
        <v>367</v>
      </c>
      <c r="Z59">
        <v>406</v>
      </c>
      <c r="AA59">
        <v>135</v>
      </c>
      <c r="AB59">
        <v>230</v>
      </c>
      <c r="AC59">
        <v>1676</v>
      </c>
      <c r="AD59">
        <v>274</v>
      </c>
      <c r="AE59">
        <v>306</v>
      </c>
      <c r="AF59">
        <v>918</v>
      </c>
      <c r="AG59">
        <v>544</v>
      </c>
      <c r="AH59">
        <v>210</v>
      </c>
      <c r="AI59">
        <v>236</v>
      </c>
      <c r="AJ59">
        <v>2488</v>
      </c>
      <c r="AK59">
        <v>4164</v>
      </c>
    </row>
    <row r="60" spans="1:37">
      <c r="A60" s="38" t="s">
        <v>84</v>
      </c>
      <c r="B60" s="22">
        <v>13</v>
      </c>
      <c r="C60" s="22">
        <v>9</v>
      </c>
      <c r="D60" s="22">
        <v>25</v>
      </c>
      <c r="E60" s="22">
        <v>16</v>
      </c>
      <c r="F60" s="22">
        <v>5</v>
      </c>
      <c r="G60" s="22">
        <v>10</v>
      </c>
      <c r="H60" s="23">
        <v>78</v>
      </c>
      <c r="I60" s="22">
        <v>1</v>
      </c>
      <c r="J60" s="22">
        <v>0</v>
      </c>
      <c r="K60" s="22">
        <v>12</v>
      </c>
      <c r="L60" s="22">
        <v>4</v>
      </c>
      <c r="M60" s="22">
        <v>1</v>
      </c>
      <c r="N60" s="22">
        <v>0</v>
      </c>
      <c r="O60" s="23">
        <v>18</v>
      </c>
      <c r="P60" s="22">
        <v>96</v>
      </c>
      <c r="V60">
        <v>5</v>
      </c>
      <c r="W60">
        <v>75</v>
      </c>
      <c r="X60">
        <v>54</v>
      </c>
      <c r="Y60">
        <v>34</v>
      </c>
      <c r="Z60">
        <v>81</v>
      </c>
      <c r="AA60">
        <v>40</v>
      </c>
      <c r="AB60">
        <v>26</v>
      </c>
      <c r="AC60">
        <v>310</v>
      </c>
      <c r="AD60">
        <v>34</v>
      </c>
      <c r="AE60">
        <v>20</v>
      </c>
      <c r="AF60">
        <v>104</v>
      </c>
      <c r="AG60">
        <v>27</v>
      </c>
      <c r="AH60">
        <v>27</v>
      </c>
      <c r="AI60">
        <v>37</v>
      </c>
      <c r="AJ60">
        <v>249</v>
      </c>
      <c r="AK60">
        <v>559</v>
      </c>
    </row>
    <row r="61" spans="1:37">
      <c r="A61" s="38" t="s">
        <v>85</v>
      </c>
      <c r="B61" s="22">
        <v>55</v>
      </c>
      <c r="C61" s="22">
        <v>89</v>
      </c>
      <c r="D61" s="22">
        <v>114</v>
      </c>
      <c r="E61" s="22">
        <v>194</v>
      </c>
      <c r="F61" s="22">
        <v>19</v>
      </c>
      <c r="G61" s="22">
        <v>74</v>
      </c>
      <c r="H61" s="23">
        <v>545</v>
      </c>
      <c r="I61" s="22">
        <v>38</v>
      </c>
      <c r="J61" s="22">
        <v>20</v>
      </c>
      <c r="K61" s="22">
        <v>106</v>
      </c>
      <c r="L61" s="22">
        <v>75</v>
      </c>
      <c r="M61" s="22">
        <v>25</v>
      </c>
      <c r="N61" s="22">
        <v>30</v>
      </c>
      <c r="O61" s="23">
        <v>294</v>
      </c>
      <c r="P61" s="22">
        <v>839</v>
      </c>
      <c r="V61">
        <v>5</v>
      </c>
      <c r="W61">
        <v>7</v>
      </c>
      <c r="X61">
        <v>1</v>
      </c>
      <c r="Y61">
        <v>26</v>
      </c>
      <c r="Z61">
        <v>23</v>
      </c>
      <c r="AA61">
        <v>8</v>
      </c>
      <c r="AB61">
        <v>11</v>
      </c>
      <c r="AC61">
        <v>76</v>
      </c>
      <c r="AD61">
        <v>45</v>
      </c>
      <c r="AE61">
        <v>16</v>
      </c>
      <c r="AF61">
        <v>49</v>
      </c>
      <c r="AG61">
        <v>67</v>
      </c>
      <c r="AH61">
        <v>33</v>
      </c>
      <c r="AI61">
        <v>56</v>
      </c>
      <c r="AJ61">
        <v>266</v>
      </c>
      <c r="AK61">
        <v>342</v>
      </c>
    </row>
    <row r="62" spans="1:37">
      <c r="A62" s="44" t="s">
        <v>86</v>
      </c>
      <c r="B62" s="45">
        <v>56</v>
      </c>
      <c r="C62" s="45">
        <v>85</v>
      </c>
      <c r="D62" s="45">
        <v>63</v>
      </c>
      <c r="E62" s="45">
        <v>109</v>
      </c>
      <c r="F62" s="45">
        <v>32</v>
      </c>
      <c r="G62" s="45">
        <v>48</v>
      </c>
      <c r="H62" s="46">
        <v>393</v>
      </c>
      <c r="I62" s="45">
        <v>28</v>
      </c>
      <c r="J62" s="45">
        <v>25</v>
      </c>
      <c r="K62" s="45">
        <v>88</v>
      </c>
      <c r="L62" s="45">
        <v>61</v>
      </c>
      <c r="M62" s="45">
        <v>24</v>
      </c>
      <c r="N62" s="45">
        <v>32</v>
      </c>
      <c r="O62" s="46">
        <v>258</v>
      </c>
      <c r="P62" s="45">
        <v>651</v>
      </c>
      <c r="V62">
        <v>5</v>
      </c>
      <c r="W62">
        <v>0</v>
      </c>
      <c r="X62">
        <v>18</v>
      </c>
      <c r="Y62">
        <v>9</v>
      </c>
      <c r="Z62">
        <v>18</v>
      </c>
      <c r="AA62">
        <v>1</v>
      </c>
      <c r="AB62">
        <v>13</v>
      </c>
      <c r="AC62">
        <v>59</v>
      </c>
      <c r="AD62">
        <v>9</v>
      </c>
      <c r="AE62">
        <v>1</v>
      </c>
      <c r="AF62">
        <v>20</v>
      </c>
      <c r="AG62">
        <v>12</v>
      </c>
      <c r="AH62">
        <v>6</v>
      </c>
      <c r="AI62">
        <v>3</v>
      </c>
      <c r="AJ62">
        <v>51</v>
      </c>
      <c r="AK62">
        <v>110</v>
      </c>
    </row>
    <row r="63" spans="1:37">
      <c r="A63" s="38" t="s">
        <v>87</v>
      </c>
      <c r="B63" s="22">
        <v>38</v>
      </c>
      <c r="C63" s="22">
        <v>36</v>
      </c>
      <c r="D63" s="22">
        <v>116</v>
      </c>
      <c r="E63" s="22">
        <v>137</v>
      </c>
      <c r="F63" s="22">
        <v>13</v>
      </c>
      <c r="G63" s="22">
        <v>23</v>
      </c>
      <c r="H63" s="23">
        <v>363</v>
      </c>
      <c r="I63" s="22">
        <v>10</v>
      </c>
      <c r="J63" s="22">
        <v>2</v>
      </c>
      <c r="K63" s="22">
        <v>15</v>
      </c>
      <c r="L63" s="22">
        <v>15</v>
      </c>
      <c r="M63" s="22">
        <v>5</v>
      </c>
      <c r="N63" s="22">
        <v>10</v>
      </c>
      <c r="O63" s="23">
        <v>57</v>
      </c>
      <c r="P63" s="22">
        <v>420</v>
      </c>
      <c r="V63">
        <v>5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7</v>
      </c>
      <c r="AE63">
        <v>6</v>
      </c>
      <c r="AF63">
        <v>22</v>
      </c>
      <c r="AG63">
        <v>15</v>
      </c>
      <c r="AH63">
        <v>3</v>
      </c>
      <c r="AI63">
        <v>4</v>
      </c>
      <c r="AJ63">
        <v>57</v>
      </c>
      <c r="AK63">
        <v>57</v>
      </c>
    </row>
    <row r="64" spans="1:37">
      <c r="A64" s="38" t="s">
        <v>88</v>
      </c>
      <c r="B64" s="22">
        <v>22</v>
      </c>
      <c r="C64" s="22">
        <v>133</v>
      </c>
      <c r="D64" s="22">
        <v>89</v>
      </c>
      <c r="E64" s="22">
        <v>121</v>
      </c>
      <c r="F64" s="22">
        <v>35</v>
      </c>
      <c r="G64" s="22">
        <v>100</v>
      </c>
      <c r="H64" s="23">
        <v>500</v>
      </c>
      <c r="I64" s="22">
        <v>12</v>
      </c>
      <c r="J64" s="22">
        <v>4</v>
      </c>
      <c r="K64" s="22">
        <v>59</v>
      </c>
      <c r="L64" s="22">
        <v>43</v>
      </c>
      <c r="M64" s="22">
        <v>13</v>
      </c>
      <c r="N64" s="22">
        <v>21</v>
      </c>
      <c r="O64" s="23">
        <v>152</v>
      </c>
      <c r="P64" s="22">
        <v>652</v>
      </c>
      <c r="V64">
        <v>5</v>
      </c>
      <c r="W64">
        <v>115</v>
      </c>
      <c r="X64">
        <v>302</v>
      </c>
      <c r="Y64">
        <v>169</v>
      </c>
      <c r="Z64">
        <v>8</v>
      </c>
      <c r="AA64">
        <v>490</v>
      </c>
      <c r="AB64">
        <v>83</v>
      </c>
      <c r="AC64">
        <v>1167</v>
      </c>
      <c r="AD64">
        <v>108</v>
      </c>
      <c r="AE64">
        <v>34</v>
      </c>
      <c r="AF64">
        <v>553</v>
      </c>
      <c r="AG64">
        <v>5</v>
      </c>
      <c r="AH64">
        <v>292</v>
      </c>
      <c r="AI64">
        <v>477</v>
      </c>
      <c r="AJ64">
        <v>1469</v>
      </c>
      <c r="AK64">
        <v>2636</v>
      </c>
    </row>
    <row r="65" spans="1:37" ht="15" thickBot="1">
      <c r="A65" s="38" t="s">
        <v>89</v>
      </c>
      <c r="B65" s="22">
        <v>24</v>
      </c>
      <c r="C65" s="22">
        <v>21</v>
      </c>
      <c r="D65" s="22">
        <v>19</v>
      </c>
      <c r="E65" s="22">
        <v>17</v>
      </c>
      <c r="F65" s="22">
        <v>8</v>
      </c>
      <c r="G65" s="22">
        <v>12</v>
      </c>
      <c r="H65" s="23">
        <v>101</v>
      </c>
      <c r="I65" s="22">
        <v>0</v>
      </c>
      <c r="J65" s="22">
        <v>2</v>
      </c>
      <c r="K65" s="22">
        <v>5</v>
      </c>
      <c r="L65" s="22">
        <v>5</v>
      </c>
      <c r="M65" s="22">
        <v>1</v>
      </c>
      <c r="N65" s="22">
        <v>4</v>
      </c>
      <c r="O65" s="23">
        <v>17</v>
      </c>
      <c r="P65" s="22">
        <v>118</v>
      </c>
      <c r="V65">
        <v>5</v>
      </c>
      <c r="W65">
        <v>70</v>
      </c>
      <c r="X65">
        <v>134</v>
      </c>
      <c r="Y65">
        <v>146</v>
      </c>
      <c r="Z65">
        <v>166</v>
      </c>
      <c r="AA65">
        <v>55</v>
      </c>
      <c r="AB65">
        <v>136</v>
      </c>
      <c r="AC65">
        <v>707</v>
      </c>
      <c r="AD65">
        <v>62</v>
      </c>
      <c r="AE65">
        <v>10</v>
      </c>
      <c r="AF65">
        <v>180</v>
      </c>
      <c r="AG65">
        <v>131</v>
      </c>
      <c r="AH65">
        <v>99</v>
      </c>
      <c r="AI65">
        <v>200</v>
      </c>
      <c r="AJ65">
        <v>682</v>
      </c>
      <c r="AK65">
        <v>1389</v>
      </c>
    </row>
    <row r="66" spans="1:37" ht="15" thickTop="1">
      <c r="A66" s="60" t="s">
        <v>90</v>
      </c>
      <c r="B66" s="47">
        <v>2470</v>
      </c>
      <c r="C66" s="47">
        <v>4122</v>
      </c>
      <c r="D66" s="47">
        <v>4383</v>
      </c>
      <c r="E66" s="47">
        <v>6253</v>
      </c>
      <c r="F66" s="47">
        <v>1604</v>
      </c>
      <c r="G66" s="47">
        <v>3960</v>
      </c>
      <c r="H66" s="48">
        <v>22792</v>
      </c>
      <c r="I66" s="47">
        <v>1853</v>
      </c>
      <c r="J66" s="47">
        <v>1159</v>
      </c>
      <c r="K66" s="47">
        <v>5733</v>
      </c>
      <c r="L66" s="47">
        <v>3230</v>
      </c>
      <c r="M66" s="47">
        <v>1110</v>
      </c>
      <c r="N66" s="47">
        <v>3373</v>
      </c>
      <c r="O66" s="48">
        <v>16458</v>
      </c>
      <c r="P66" s="47">
        <v>39250</v>
      </c>
      <c r="V66">
        <v>5</v>
      </c>
      <c r="W66">
        <v>0</v>
      </c>
      <c r="X66">
        <v>12</v>
      </c>
      <c r="Y66">
        <v>22</v>
      </c>
      <c r="Z66">
        <v>16</v>
      </c>
      <c r="AA66">
        <v>0</v>
      </c>
      <c r="AB66">
        <v>3</v>
      </c>
      <c r="AC66">
        <v>53</v>
      </c>
      <c r="AD66">
        <v>10</v>
      </c>
      <c r="AE66">
        <v>6</v>
      </c>
      <c r="AF66">
        <v>25</v>
      </c>
      <c r="AG66">
        <v>8</v>
      </c>
      <c r="AH66">
        <v>18</v>
      </c>
      <c r="AI66">
        <v>14</v>
      </c>
      <c r="AJ66">
        <v>81</v>
      </c>
      <c r="AK66">
        <v>134</v>
      </c>
    </row>
    <row r="67" spans="1:37">
      <c r="A67" s="44" t="s">
        <v>91</v>
      </c>
      <c r="B67" s="45">
        <v>39</v>
      </c>
      <c r="C67" s="45">
        <v>25</v>
      </c>
      <c r="D67" s="45">
        <v>54</v>
      </c>
      <c r="E67" s="45">
        <v>62</v>
      </c>
      <c r="F67" s="45">
        <v>34</v>
      </c>
      <c r="G67" s="45">
        <v>62</v>
      </c>
      <c r="H67" s="46">
        <v>276</v>
      </c>
      <c r="I67" s="45">
        <v>81</v>
      </c>
      <c r="J67" s="45">
        <v>9</v>
      </c>
      <c r="K67" s="45">
        <v>18</v>
      </c>
      <c r="L67" s="45">
        <v>12</v>
      </c>
      <c r="M67" s="45">
        <v>53</v>
      </c>
      <c r="N67" s="45">
        <v>122</v>
      </c>
      <c r="O67" s="46">
        <v>295</v>
      </c>
      <c r="P67" s="45">
        <v>571</v>
      </c>
      <c r="V67">
        <v>5</v>
      </c>
      <c r="W67">
        <v>24</v>
      </c>
      <c r="X67">
        <v>41</v>
      </c>
      <c r="Y67">
        <v>17</v>
      </c>
      <c r="Z67">
        <v>44</v>
      </c>
      <c r="AA67">
        <v>6</v>
      </c>
      <c r="AB67">
        <v>34</v>
      </c>
      <c r="AC67">
        <v>166</v>
      </c>
      <c r="AD67">
        <v>8</v>
      </c>
      <c r="AE67">
        <v>0</v>
      </c>
      <c r="AF67">
        <v>13</v>
      </c>
      <c r="AG67">
        <v>8</v>
      </c>
      <c r="AH67">
        <v>17</v>
      </c>
      <c r="AI67">
        <v>18</v>
      </c>
      <c r="AJ67">
        <v>64</v>
      </c>
      <c r="AK67">
        <v>230</v>
      </c>
    </row>
    <row r="68" spans="1:37">
      <c r="A68" s="61" t="s">
        <v>92</v>
      </c>
      <c r="B68" s="45">
        <v>2509</v>
      </c>
      <c r="C68" s="45">
        <v>4147</v>
      </c>
      <c r="D68" s="45">
        <v>4437</v>
      </c>
      <c r="E68" s="45">
        <v>6315</v>
      </c>
      <c r="F68" s="45">
        <v>1638</v>
      </c>
      <c r="G68" s="45">
        <v>4022</v>
      </c>
      <c r="H68" s="46">
        <v>23068</v>
      </c>
      <c r="I68" s="45">
        <v>1934</v>
      </c>
      <c r="J68" s="45">
        <v>1168</v>
      </c>
      <c r="K68" s="45">
        <v>5751</v>
      </c>
      <c r="L68" s="45">
        <v>3242</v>
      </c>
      <c r="M68" s="45">
        <v>1163</v>
      </c>
      <c r="N68" s="45">
        <v>3495</v>
      </c>
      <c r="O68" s="46">
        <v>16753</v>
      </c>
      <c r="P68" s="45">
        <v>39821</v>
      </c>
      <c r="V68">
        <v>5</v>
      </c>
      <c r="W68">
        <v>72</v>
      </c>
      <c r="X68">
        <v>89</v>
      </c>
      <c r="Y68">
        <v>113</v>
      </c>
      <c r="Z68">
        <v>150</v>
      </c>
      <c r="AA68">
        <v>23</v>
      </c>
      <c r="AB68">
        <v>105</v>
      </c>
      <c r="AC68">
        <v>552</v>
      </c>
      <c r="AD68">
        <v>92</v>
      </c>
      <c r="AE68">
        <v>6</v>
      </c>
      <c r="AF68">
        <v>214</v>
      </c>
      <c r="AG68">
        <v>111</v>
      </c>
      <c r="AH68">
        <v>123</v>
      </c>
      <c r="AI68">
        <v>294</v>
      </c>
      <c r="AJ68">
        <v>840</v>
      </c>
      <c r="AK68">
        <v>1392</v>
      </c>
    </row>
    <row r="69" spans="1:37">
      <c r="T69">
        <v>93</v>
      </c>
      <c r="U69">
        <v>18</v>
      </c>
      <c r="V69">
        <v>5</v>
      </c>
      <c r="W69">
        <v>89</v>
      </c>
      <c r="X69">
        <v>98</v>
      </c>
      <c r="Y69">
        <v>78</v>
      </c>
      <c r="Z69">
        <v>178</v>
      </c>
      <c r="AA69">
        <v>108</v>
      </c>
      <c r="AB69">
        <v>43</v>
      </c>
      <c r="AC69">
        <v>594</v>
      </c>
      <c r="AD69">
        <v>28</v>
      </c>
      <c r="AE69">
        <v>12</v>
      </c>
      <c r="AF69">
        <v>67</v>
      </c>
      <c r="AG69">
        <v>24</v>
      </c>
      <c r="AH69">
        <v>60</v>
      </c>
      <c r="AI69">
        <v>116</v>
      </c>
      <c r="AJ69">
        <v>307</v>
      </c>
      <c r="AK69">
        <v>901</v>
      </c>
    </row>
    <row r="76" spans="1:37">
      <c r="T76">
        <v>93</v>
      </c>
      <c r="U76">
        <v>25</v>
      </c>
      <c r="V76">
        <v>5</v>
      </c>
      <c r="W76">
        <v>7</v>
      </c>
      <c r="X76">
        <v>9</v>
      </c>
      <c r="Y76">
        <v>17</v>
      </c>
      <c r="Z76">
        <v>22</v>
      </c>
      <c r="AA76">
        <v>8</v>
      </c>
      <c r="AB76">
        <v>33</v>
      </c>
      <c r="AC76">
        <v>96</v>
      </c>
      <c r="AD76">
        <v>42</v>
      </c>
      <c r="AE76">
        <v>44</v>
      </c>
      <c r="AF76">
        <v>91</v>
      </c>
      <c r="AG76">
        <v>82</v>
      </c>
      <c r="AH76">
        <v>70</v>
      </c>
      <c r="AI76">
        <v>115</v>
      </c>
      <c r="AJ76">
        <v>444</v>
      </c>
      <c r="AK76">
        <v>540</v>
      </c>
    </row>
    <row r="77" spans="1:37">
      <c r="T77">
        <v>93</v>
      </c>
      <c r="U77">
        <v>26</v>
      </c>
      <c r="V77">
        <v>5</v>
      </c>
      <c r="W77">
        <v>43</v>
      </c>
      <c r="X77">
        <v>58</v>
      </c>
      <c r="Y77">
        <v>56</v>
      </c>
      <c r="Z77">
        <v>88</v>
      </c>
      <c r="AA77">
        <v>37</v>
      </c>
      <c r="AB77">
        <v>208</v>
      </c>
      <c r="AC77">
        <v>490</v>
      </c>
      <c r="AD77">
        <v>62</v>
      </c>
      <c r="AE77">
        <v>9</v>
      </c>
      <c r="AF77">
        <v>145</v>
      </c>
      <c r="AG77">
        <v>93</v>
      </c>
      <c r="AH77">
        <v>275</v>
      </c>
      <c r="AI77">
        <v>331</v>
      </c>
      <c r="AJ77">
        <v>915</v>
      </c>
      <c r="AK77">
        <v>1405</v>
      </c>
    </row>
    <row r="78" spans="1:37">
      <c r="T78">
        <v>93</v>
      </c>
      <c r="U78">
        <v>27</v>
      </c>
      <c r="V78">
        <v>5</v>
      </c>
      <c r="W78">
        <v>12</v>
      </c>
      <c r="X78">
        <v>87</v>
      </c>
      <c r="Y78">
        <v>93</v>
      </c>
      <c r="Z78">
        <v>94</v>
      </c>
      <c r="AA78">
        <v>24</v>
      </c>
      <c r="AB78">
        <v>49</v>
      </c>
      <c r="AC78">
        <v>359</v>
      </c>
      <c r="AD78">
        <v>18</v>
      </c>
      <c r="AE78">
        <v>5</v>
      </c>
      <c r="AF78">
        <v>46</v>
      </c>
      <c r="AG78">
        <v>51</v>
      </c>
      <c r="AH78">
        <v>24</v>
      </c>
      <c r="AI78">
        <v>35</v>
      </c>
      <c r="AJ78">
        <v>179</v>
      </c>
      <c r="AK78">
        <v>538</v>
      </c>
    </row>
    <row r="79" spans="1:37">
      <c r="T79">
        <v>93</v>
      </c>
      <c r="U79">
        <v>28</v>
      </c>
      <c r="V79">
        <v>5</v>
      </c>
      <c r="W79">
        <v>62</v>
      </c>
      <c r="X79">
        <v>108</v>
      </c>
      <c r="Y79">
        <v>191</v>
      </c>
      <c r="Z79">
        <v>155</v>
      </c>
      <c r="AA79">
        <v>17</v>
      </c>
      <c r="AB79">
        <v>96</v>
      </c>
      <c r="AC79">
        <v>629</v>
      </c>
      <c r="AD79">
        <v>12</v>
      </c>
      <c r="AE79">
        <v>3</v>
      </c>
      <c r="AF79">
        <v>45</v>
      </c>
      <c r="AG79">
        <v>19</v>
      </c>
      <c r="AH79">
        <v>42</v>
      </c>
      <c r="AI79">
        <v>47</v>
      </c>
      <c r="AJ79">
        <v>168</v>
      </c>
      <c r="AK79">
        <v>797</v>
      </c>
    </row>
    <row r="80" spans="1:37">
      <c r="T80">
        <v>93</v>
      </c>
      <c r="U80">
        <v>29</v>
      </c>
      <c r="V80">
        <v>5</v>
      </c>
      <c r="W80">
        <v>71</v>
      </c>
      <c r="X80">
        <v>137</v>
      </c>
      <c r="Y80">
        <v>74</v>
      </c>
      <c r="Z80">
        <v>203</v>
      </c>
      <c r="AA80">
        <v>22</v>
      </c>
      <c r="AB80">
        <v>84</v>
      </c>
      <c r="AC80">
        <v>591</v>
      </c>
      <c r="AD80">
        <v>69</v>
      </c>
      <c r="AE80">
        <v>34</v>
      </c>
      <c r="AF80">
        <v>65</v>
      </c>
      <c r="AG80">
        <v>49</v>
      </c>
      <c r="AH80">
        <v>50</v>
      </c>
      <c r="AI80">
        <v>50</v>
      </c>
      <c r="AJ80">
        <v>317</v>
      </c>
      <c r="AK80">
        <v>908</v>
      </c>
    </row>
    <row r="81" spans="20:37">
      <c r="T81">
        <v>93</v>
      </c>
      <c r="U81">
        <v>30</v>
      </c>
      <c r="V81">
        <v>5</v>
      </c>
      <c r="W81">
        <v>33</v>
      </c>
      <c r="X81">
        <v>32</v>
      </c>
      <c r="Y81">
        <v>43</v>
      </c>
      <c r="Z81">
        <v>19</v>
      </c>
      <c r="AA81">
        <v>0</v>
      </c>
      <c r="AB81">
        <v>49</v>
      </c>
      <c r="AC81">
        <v>176</v>
      </c>
      <c r="AD81">
        <v>0</v>
      </c>
      <c r="AE81">
        <v>0</v>
      </c>
      <c r="AF81">
        <v>12</v>
      </c>
      <c r="AG81">
        <v>2</v>
      </c>
      <c r="AH81">
        <v>3</v>
      </c>
      <c r="AI81">
        <v>2</v>
      </c>
      <c r="AJ81">
        <v>19</v>
      </c>
      <c r="AK81">
        <v>195</v>
      </c>
    </row>
    <row r="82" spans="20:37">
      <c r="T82">
        <v>93</v>
      </c>
      <c r="U82">
        <v>31</v>
      </c>
      <c r="V82">
        <v>5</v>
      </c>
      <c r="W82">
        <v>18</v>
      </c>
      <c r="X82">
        <v>44</v>
      </c>
      <c r="Y82">
        <v>49</v>
      </c>
      <c r="Z82">
        <v>31</v>
      </c>
      <c r="AA82">
        <v>17</v>
      </c>
      <c r="AB82">
        <v>34</v>
      </c>
      <c r="AC82">
        <v>193</v>
      </c>
      <c r="AD82">
        <v>3</v>
      </c>
      <c r="AE82">
        <v>3</v>
      </c>
      <c r="AF82">
        <v>24</v>
      </c>
      <c r="AG82">
        <v>15</v>
      </c>
      <c r="AH82">
        <v>7</v>
      </c>
      <c r="AI82">
        <v>9</v>
      </c>
      <c r="AJ82">
        <v>61</v>
      </c>
      <c r="AK82">
        <v>254</v>
      </c>
    </row>
    <row r="83" spans="20:37">
      <c r="T83">
        <v>93</v>
      </c>
      <c r="U83">
        <v>32</v>
      </c>
      <c r="V83">
        <v>5</v>
      </c>
      <c r="W83">
        <v>50</v>
      </c>
      <c r="X83">
        <v>40</v>
      </c>
      <c r="Y83">
        <v>15</v>
      </c>
      <c r="Z83">
        <v>25</v>
      </c>
      <c r="AA83">
        <v>17</v>
      </c>
      <c r="AB83">
        <v>20</v>
      </c>
      <c r="AC83">
        <v>167</v>
      </c>
      <c r="AD83">
        <v>20</v>
      </c>
      <c r="AE83">
        <v>6</v>
      </c>
      <c r="AF83">
        <v>56</v>
      </c>
      <c r="AG83">
        <v>48</v>
      </c>
      <c r="AH83">
        <v>20</v>
      </c>
      <c r="AI83">
        <v>20</v>
      </c>
      <c r="AJ83">
        <v>170</v>
      </c>
      <c r="AK83">
        <v>337</v>
      </c>
    </row>
    <row r="84" spans="20:37">
      <c r="T84">
        <v>93</v>
      </c>
      <c r="U84">
        <v>33</v>
      </c>
      <c r="V84">
        <v>5</v>
      </c>
      <c r="W84">
        <v>11</v>
      </c>
      <c r="X84">
        <v>10</v>
      </c>
      <c r="Y84">
        <v>9</v>
      </c>
      <c r="Z84">
        <v>28</v>
      </c>
      <c r="AA84">
        <v>4</v>
      </c>
      <c r="AB84">
        <v>22</v>
      </c>
      <c r="AC84">
        <v>84</v>
      </c>
      <c r="AD84">
        <v>7</v>
      </c>
      <c r="AE84">
        <v>9</v>
      </c>
      <c r="AF84">
        <v>24</v>
      </c>
      <c r="AG84">
        <v>11</v>
      </c>
      <c r="AH84">
        <v>12</v>
      </c>
      <c r="AI84">
        <v>14</v>
      </c>
      <c r="AJ84">
        <v>77</v>
      </c>
      <c r="AK84">
        <v>161</v>
      </c>
    </row>
    <row r="85" spans="20:37">
      <c r="T85">
        <v>93</v>
      </c>
      <c r="U85">
        <v>34</v>
      </c>
      <c r="V85">
        <v>5</v>
      </c>
      <c r="W85">
        <v>10</v>
      </c>
      <c r="X85">
        <v>43</v>
      </c>
      <c r="Y85">
        <v>37</v>
      </c>
      <c r="Z85">
        <v>53</v>
      </c>
      <c r="AA85">
        <v>22</v>
      </c>
      <c r="AB85">
        <v>30</v>
      </c>
      <c r="AC85">
        <v>195</v>
      </c>
      <c r="AD85">
        <v>40</v>
      </c>
      <c r="AE85">
        <v>48</v>
      </c>
      <c r="AF85">
        <v>113</v>
      </c>
      <c r="AG85">
        <v>69</v>
      </c>
      <c r="AH85">
        <v>113</v>
      </c>
      <c r="AI85">
        <v>210</v>
      </c>
      <c r="AJ85">
        <v>593</v>
      </c>
      <c r="AK85">
        <v>788</v>
      </c>
    </row>
    <row r="86" spans="20:37">
      <c r="T86">
        <v>93</v>
      </c>
      <c r="U86">
        <v>35</v>
      </c>
      <c r="V86">
        <v>5</v>
      </c>
      <c r="W86">
        <v>69</v>
      </c>
      <c r="X86">
        <v>47</v>
      </c>
      <c r="Y86">
        <v>46</v>
      </c>
      <c r="Z86">
        <v>55</v>
      </c>
      <c r="AA86">
        <v>17</v>
      </c>
      <c r="AB86">
        <v>66</v>
      </c>
      <c r="AC86">
        <v>300</v>
      </c>
      <c r="AD86">
        <v>11</v>
      </c>
      <c r="AE86">
        <v>0</v>
      </c>
      <c r="AF86">
        <v>50</v>
      </c>
      <c r="AG86">
        <v>21</v>
      </c>
      <c r="AH86">
        <v>24</v>
      </c>
      <c r="AI86">
        <v>25</v>
      </c>
      <c r="AJ86">
        <v>131</v>
      </c>
      <c r="AK86">
        <v>431</v>
      </c>
    </row>
    <row r="87" spans="20:37">
      <c r="T87">
        <v>93</v>
      </c>
      <c r="U87">
        <v>36</v>
      </c>
      <c r="V87">
        <v>5</v>
      </c>
      <c r="W87">
        <v>20</v>
      </c>
      <c r="X87">
        <v>60</v>
      </c>
      <c r="Y87">
        <v>141</v>
      </c>
      <c r="Z87">
        <v>123</v>
      </c>
      <c r="AA87">
        <v>106</v>
      </c>
      <c r="AB87">
        <v>123</v>
      </c>
      <c r="AC87">
        <v>573</v>
      </c>
      <c r="AD87">
        <v>74</v>
      </c>
      <c r="AE87">
        <v>119</v>
      </c>
      <c r="AF87">
        <v>447</v>
      </c>
      <c r="AG87">
        <v>309</v>
      </c>
      <c r="AH87">
        <v>120</v>
      </c>
      <c r="AI87">
        <v>148</v>
      </c>
      <c r="AJ87">
        <v>1217</v>
      </c>
      <c r="AK87">
        <v>1790</v>
      </c>
    </row>
    <row r="88" spans="20:37">
      <c r="T88">
        <v>93</v>
      </c>
      <c r="U88">
        <v>37</v>
      </c>
      <c r="V88">
        <v>5</v>
      </c>
      <c r="W88">
        <v>66</v>
      </c>
      <c r="X88">
        <v>98</v>
      </c>
      <c r="Y88">
        <v>105</v>
      </c>
      <c r="Z88">
        <v>260</v>
      </c>
      <c r="AA88">
        <v>136</v>
      </c>
      <c r="AB88">
        <v>240</v>
      </c>
      <c r="AC88">
        <v>905</v>
      </c>
      <c r="AD88">
        <v>43</v>
      </c>
      <c r="AE88">
        <v>26</v>
      </c>
      <c r="AF88">
        <v>109</v>
      </c>
      <c r="AG88">
        <v>78</v>
      </c>
      <c r="AH88">
        <v>70</v>
      </c>
      <c r="AI88">
        <v>158</v>
      </c>
      <c r="AJ88">
        <v>484</v>
      </c>
      <c r="AK88">
        <v>1389</v>
      </c>
    </row>
    <row r="89" spans="20:37">
      <c r="T89">
        <v>93</v>
      </c>
      <c r="U89">
        <v>38</v>
      </c>
      <c r="V89">
        <v>5</v>
      </c>
      <c r="W89">
        <v>5</v>
      </c>
      <c r="X89">
        <v>16</v>
      </c>
      <c r="Y89">
        <v>5</v>
      </c>
      <c r="Z89">
        <v>26</v>
      </c>
      <c r="AA89">
        <v>0</v>
      </c>
      <c r="AB89">
        <v>20</v>
      </c>
      <c r="AC89">
        <v>72</v>
      </c>
      <c r="AD89">
        <v>2</v>
      </c>
      <c r="AE89">
        <v>0</v>
      </c>
      <c r="AF89">
        <v>5</v>
      </c>
      <c r="AG89">
        <v>4</v>
      </c>
      <c r="AH89">
        <v>2</v>
      </c>
      <c r="AI89">
        <v>4</v>
      </c>
      <c r="AJ89">
        <v>17</v>
      </c>
      <c r="AK89">
        <v>89</v>
      </c>
    </row>
    <row r="90" spans="20:37">
      <c r="T90">
        <v>93</v>
      </c>
      <c r="U90">
        <v>39</v>
      </c>
      <c r="V90">
        <v>5</v>
      </c>
      <c r="W90">
        <v>48</v>
      </c>
      <c r="X90">
        <v>113</v>
      </c>
      <c r="Y90">
        <v>131</v>
      </c>
      <c r="Z90">
        <v>243</v>
      </c>
      <c r="AA90">
        <v>87</v>
      </c>
      <c r="AB90">
        <v>187</v>
      </c>
      <c r="AC90">
        <v>809</v>
      </c>
      <c r="AD90">
        <v>72</v>
      </c>
      <c r="AE90">
        <v>8</v>
      </c>
      <c r="AF90">
        <v>306</v>
      </c>
      <c r="AG90">
        <v>107</v>
      </c>
      <c r="AH90">
        <v>90</v>
      </c>
      <c r="AI90">
        <v>86</v>
      </c>
      <c r="AJ90">
        <v>669</v>
      </c>
      <c r="AK90">
        <v>1478</v>
      </c>
    </row>
    <row r="91" spans="20:37">
      <c r="T91">
        <v>93</v>
      </c>
      <c r="U91">
        <v>40</v>
      </c>
      <c r="V91">
        <v>5</v>
      </c>
      <c r="W91">
        <v>47</v>
      </c>
      <c r="X91">
        <v>82</v>
      </c>
      <c r="Y91">
        <v>63</v>
      </c>
      <c r="Z91">
        <v>165</v>
      </c>
      <c r="AA91">
        <v>10</v>
      </c>
      <c r="AB91">
        <v>80</v>
      </c>
      <c r="AC91">
        <v>447</v>
      </c>
      <c r="AD91">
        <v>34</v>
      </c>
      <c r="AE91">
        <v>30</v>
      </c>
      <c r="AF91">
        <v>52</v>
      </c>
      <c r="AG91">
        <v>50</v>
      </c>
      <c r="AH91">
        <v>20</v>
      </c>
      <c r="AI91">
        <v>38</v>
      </c>
      <c r="AJ91">
        <v>224</v>
      </c>
      <c r="AK91">
        <v>671</v>
      </c>
    </row>
    <row r="92" spans="20:37">
      <c r="T92">
        <v>93</v>
      </c>
      <c r="U92">
        <v>41</v>
      </c>
      <c r="V92">
        <v>5</v>
      </c>
      <c r="W92">
        <v>37</v>
      </c>
      <c r="X92">
        <v>99</v>
      </c>
      <c r="Y92">
        <v>57</v>
      </c>
      <c r="Z92">
        <v>85</v>
      </c>
      <c r="AA92">
        <v>8</v>
      </c>
      <c r="AB92">
        <v>42</v>
      </c>
      <c r="AC92">
        <v>328</v>
      </c>
      <c r="AD92">
        <v>24</v>
      </c>
      <c r="AE92">
        <v>10</v>
      </c>
      <c r="AF92">
        <v>60</v>
      </c>
      <c r="AG92">
        <v>40</v>
      </c>
      <c r="AH92">
        <v>26</v>
      </c>
      <c r="AI92">
        <v>35</v>
      </c>
      <c r="AJ92">
        <v>195</v>
      </c>
      <c r="AK92">
        <v>523</v>
      </c>
    </row>
    <row r="93" spans="20:37">
      <c r="T93">
        <v>93</v>
      </c>
      <c r="U93">
        <v>42</v>
      </c>
      <c r="V93">
        <v>5</v>
      </c>
      <c r="W93">
        <v>46</v>
      </c>
      <c r="X93">
        <v>169</v>
      </c>
      <c r="Y93">
        <v>238</v>
      </c>
      <c r="Z93">
        <v>156</v>
      </c>
      <c r="AA93">
        <v>68</v>
      </c>
      <c r="AB93">
        <v>127</v>
      </c>
      <c r="AC93">
        <v>804</v>
      </c>
      <c r="AD93">
        <v>59</v>
      </c>
      <c r="AE93">
        <v>45</v>
      </c>
      <c r="AF93">
        <v>250</v>
      </c>
      <c r="AG93">
        <v>129</v>
      </c>
      <c r="AH93">
        <v>95</v>
      </c>
      <c r="AI93">
        <v>147</v>
      </c>
      <c r="AJ93">
        <v>725</v>
      </c>
      <c r="AK93">
        <v>1529</v>
      </c>
    </row>
    <row r="94" spans="20:37">
      <c r="T94">
        <v>93</v>
      </c>
      <c r="U94">
        <v>44</v>
      </c>
      <c r="V94">
        <v>5</v>
      </c>
      <c r="W94">
        <v>3</v>
      </c>
      <c r="X94">
        <v>2</v>
      </c>
      <c r="Y94">
        <v>4</v>
      </c>
      <c r="Z94">
        <v>5</v>
      </c>
      <c r="AA94">
        <v>1</v>
      </c>
      <c r="AB94">
        <v>1</v>
      </c>
      <c r="AC94">
        <v>16</v>
      </c>
      <c r="AD94">
        <v>10</v>
      </c>
      <c r="AE94">
        <v>8</v>
      </c>
      <c r="AF94">
        <v>21</v>
      </c>
      <c r="AG94">
        <v>11</v>
      </c>
      <c r="AH94">
        <v>5</v>
      </c>
      <c r="AI94">
        <v>3</v>
      </c>
      <c r="AJ94">
        <v>58</v>
      </c>
      <c r="AK94">
        <v>74</v>
      </c>
    </row>
    <row r="95" spans="20:37">
      <c r="T95">
        <v>93</v>
      </c>
      <c r="U95">
        <v>45</v>
      </c>
      <c r="V95">
        <v>5</v>
      </c>
      <c r="W95">
        <v>57</v>
      </c>
      <c r="X95">
        <v>212</v>
      </c>
      <c r="Y95">
        <v>0</v>
      </c>
      <c r="Z95">
        <v>180</v>
      </c>
      <c r="AA95">
        <v>34</v>
      </c>
      <c r="AB95">
        <v>128</v>
      </c>
      <c r="AC95">
        <v>611</v>
      </c>
      <c r="AD95">
        <v>17</v>
      </c>
      <c r="AE95">
        <v>1</v>
      </c>
      <c r="AF95">
        <v>137</v>
      </c>
      <c r="AG95">
        <v>0</v>
      </c>
      <c r="AH95">
        <v>25</v>
      </c>
      <c r="AI95">
        <v>55</v>
      </c>
      <c r="AJ95">
        <v>235</v>
      </c>
      <c r="AK95">
        <v>846</v>
      </c>
    </row>
    <row r="96" spans="20:37">
      <c r="T96">
        <v>93</v>
      </c>
      <c r="U96">
        <v>46</v>
      </c>
      <c r="V96">
        <v>5</v>
      </c>
      <c r="W96">
        <v>16</v>
      </c>
      <c r="X96">
        <v>22</v>
      </c>
      <c r="Y96">
        <v>30</v>
      </c>
      <c r="Z96">
        <v>35</v>
      </c>
      <c r="AA96">
        <v>3</v>
      </c>
      <c r="AB96">
        <v>14</v>
      </c>
      <c r="AC96">
        <v>120</v>
      </c>
      <c r="AD96">
        <v>0</v>
      </c>
      <c r="AE96">
        <v>0</v>
      </c>
      <c r="AF96">
        <v>7</v>
      </c>
      <c r="AG96">
        <v>3</v>
      </c>
      <c r="AH96">
        <v>4</v>
      </c>
      <c r="AI96">
        <v>6</v>
      </c>
      <c r="AJ96">
        <v>20</v>
      </c>
      <c r="AK96">
        <v>140</v>
      </c>
    </row>
    <row r="97" spans="20:37">
      <c r="T97">
        <v>93</v>
      </c>
      <c r="U97">
        <v>47</v>
      </c>
      <c r="V97">
        <v>5</v>
      </c>
      <c r="W97">
        <v>70</v>
      </c>
      <c r="X97">
        <v>79</v>
      </c>
      <c r="Y97">
        <v>202</v>
      </c>
      <c r="Z97">
        <v>138</v>
      </c>
      <c r="AA97">
        <v>96</v>
      </c>
      <c r="AB97">
        <v>86</v>
      </c>
      <c r="AC97">
        <v>671</v>
      </c>
      <c r="AD97">
        <v>44</v>
      </c>
      <c r="AE97">
        <v>0</v>
      </c>
      <c r="AF97">
        <v>165</v>
      </c>
      <c r="AG97">
        <v>104</v>
      </c>
      <c r="AH97">
        <v>79</v>
      </c>
      <c r="AI97">
        <v>107</v>
      </c>
      <c r="AJ97">
        <v>499</v>
      </c>
      <c r="AK97">
        <v>1170</v>
      </c>
    </row>
    <row r="98" spans="20:37">
      <c r="T98">
        <v>93</v>
      </c>
      <c r="U98">
        <v>48</v>
      </c>
      <c r="V98">
        <v>5</v>
      </c>
      <c r="W98">
        <v>173</v>
      </c>
      <c r="X98">
        <v>300</v>
      </c>
      <c r="Y98">
        <v>188</v>
      </c>
      <c r="Z98">
        <v>532</v>
      </c>
      <c r="AA98">
        <v>90</v>
      </c>
      <c r="AB98">
        <v>350</v>
      </c>
      <c r="AC98">
        <v>1633</v>
      </c>
      <c r="AD98">
        <v>261</v>
      </c>
      <c r="AE98">
        <v>170</v>
      </c>
      <c r="AF98">
        <v>353</v>
      </c>
      <c r="AG98">
        <v>96</v>
      </c>
      <c r="AH98">
        <v>10</v>
      </c>
      <c r="AI98">
        <v>520</v>
      </c>
      <c r="AJ98">
        <v>1410</v>
      </c>
      <c r="AK98">
        <v>3043</v>
      </c>
    </row>
    <row r="99" spans="20:37">
      <c r="T99">
        <v>93</v>
      </c>
      <c r="U99">
        <v>49</v>
      </c>
      <c r="V99">
        <v>5</v>
      </c>
      <c r="W99">
        <v>50</v>
      </c>
      <c r="X99">
        <v>22</v>
      </c>
      <c r="Y99">
        <v>27</v>
      </c>
      <c r="Z99">
        <v>28</v>
      </c>
      <c r="AA99">
        <v>10</v>
      </c>
      <c r="AB99">
        <v>19</v>
      </c>
      <c r="AC99">
        <v>156</v>
      </c>
      <c r="AD99">
        <v>37</v>
      </c>
      <c r="AE99">
        <v>0</v>
      </c>
      <c r="AF99">
        <v>36</v>
      </c>
      <c r="AG99">
        <v>44</v>
      </c>
      <c r="AH99">
        <v>15</v>
      </c>
      <c r="AI99">
        <v>15</v>
      </c>
      <c r="AJ99">
        <v>147</v>
      </c>
      <c r="AK99">
        <v>303</v>
      </c>
    </row>
    <row r="100" spans="20:37">
      <c r="T100">
        <v>93</v>
      </c>
      <c r="U100">
        <v>50</v>
      </c>
      <c r="V100">
        <v>5</v>
      </c>
      <c r="W100">
        <v>15</v>
      </c>
      <c r="X100">
        <v>20</v>
      </c>
      <c r="Y100">
        <v>20</v>
      </c>
      <c r="Z100">
        <v>29</v>
      </c>
      <c r="AA100">
        <v>8</v>
      </c>
      <c r="AB100">
        <v>14</v>
      </c>
      <c r="AC100">
        <v>106</v>
      </c>
      <c r="AD100">
        <v>0</v>
      </c>
      <c r="AE100">
        <v>0</v>
      </c>
      <c r="AF100">
        <v>3</v>
      </c>
      <c r="AG100">
        <v>0</v>
      </c>
      <c r="AH100">
        <v>3</v>
      </c>
      <c r="AI100">
        <v>2</v>
      </c>
      <c r="AJ100">
        <v>8</v>
      </c>
      <c r="AK100">
        <v>114</v>
      </c>
    </row>
    <row r="101" spans="20:37">
      <c r="T101">
        <v>93</v>
      </c>
      <c r="U101">
        <v>51</v>
      </c>
      <c r="V101">
        <v>5</v>
      </c>
      <c r="W101">
        <v>65</v>
      </c>
      <c r="X101">
        <v>83</v>
      </c>
      <c r="Y101">
        <v>126</v>
      </c>
      <c r="Z101">
        <v>171</v>
      </c>
      <c r="AA101">
        <v>13</v>
      </c>
      <c r="AB101">
        <v>80</v>
      </c>
      <c r="AC101">
        <v>538</v>
      </c>
      <c r="AD101">
        <v>53</v>
      </c>
      <c r="AE101">
        <v>12</v>
      </c>
      <c r="AF101">
        <v>99</v>
      </c>
      <c r="AG101">
        <v>89</v>
      </c>
      <c r="AH101">
        <v>41</v>
      </c>
      <c r="AI101">
        <v>47</v>
      </c>
      <c r="AJ101">
        <v>341</v>
      </c>
      <c r="AK101">
        <v>879</v>
      </c>
    </row>
    <row r="102" spans="20:37">
      <c r="T102">
        <v>93</v>
      </c>
      <c r="U102">
        <v>53</v>
      </c>
      <c r="V102">
        <v>5</v>
      </c>
      <c r="W102">
        <v>44</v>
      </c>
      <c r="X102">
        <v>82</v>
      </c>
      <c r="Y102">
        <v>69</v>
      </c>
      <c r="Z102">
        <v>123</v>
      </c>
      <c r="AA102">
        <v>29</v>
      </c>
      <c r="AB102">
        <v>67</v>
      </c>
      <c r="AC102">
        <v>414</v>
      </c>
      <c r="AD102">
        <v>30</v>
      </c>
      <c r="AE102">
        <v>10</v>
      </c>
      <c r="AF102">
        <v>76</v>
      </c>
      <c r="AG102">
        <v>51</v>
      </c>
      <c r="AH102">
        <v>39</v>
      </c>
      <c r="AI102">
        <v>41</v>
      </c>
      <c r="AJ102">
        <v>247</v>
      </c>
      <c r="AK102">
        <v>661</v>
      </c>
    </row>
    <row r="103" spans="20:37">
      <c r="T103">
        <v>93</v>
      </c>
      <c r="U103">
        <v>54</v>
      </c>
      <c r="V103">
        <v>5</v>
      </c>
      <c r="W103">
        <v>44</v>
      </c>
      <c r="X103">
        <v>56</v>
      </c>
      <c r="Y103">
        <v>80</v>
      </c>
      <c r="Z103">
        <v>135</v>
      </c>
      <c r="AA103">
        <v>15</v>
      </c>
      <c r="AB103">
        <v>40</v>
      </c>
      <c r="AC103">
        <v>370</v>
      </c>
      <c r="AD103">
        <v>9</v>
      </c>
      <c r="AE103">
        <v>0</v>
      </c>
      <c r="AF103">
        <v>28</v>
      </c>
      <c r="AG103">
        <v>19</v>
      </c>
      <c r="AH103">
        <v>3</v>
      </c>
      <c r="AI103">
        <v>0</v>
      </c>
      <c r="AJ103">
        <v>59</v>
      </c>
      <c r="AK103">
        <v>429</v>
      </c>
    </row>
    <row r="104" spans="20:37">
      <c r="T104">
        <v>93</v>
      </c>
      <c r="U104">
        <v>55</v>
      </c>
      <c r="V104">
        <v>5</v>
      </c>
      <c r="W104">
        <v>25</v>
      </c>
      <c r="X104">
        <v>130</v>
      </c>
      <c r="Y104">
        <v>99</v>
      </c>
      <c r="Z104">
        <v>131</v>
      </c>
      <c r="AA104">
        <v>29</v>
      </c>
      <c r="AB104">
        <v>95</v>
      </c>
      <c r="AC104">
        <v>509</v>
      </c>
      <c r="AD104">
        <v>17</v>
      </c>
      <c r="AE104">
        <v>8</v>
      </c>
      <c r="AF104">
        <v>34</v>
      </c>
      <c r="AG104">
        <v>68</v>
      </c>
      <c r="AH104">
        <v>15</v>
      </c>
      <c r="AI104">
        <v>63</v>
      </c>
      <c r="AJ104">
        <v>205</v>
      </c>
      <c r="AK104">
        <v>714</v>
      </c>
    </row>
    <row r="105" spans="20:37">
      <c r="T105">
        <v>93</v>
      </c>
      <c r="U105">
        <v>56</v>
      </c>
      <c r="V105">
        <v>5</v>
      </c>
      <c r="W105">
        <v>20</v>
      </c>
      <c r="X105">
        <v>33</v>
      </c>
      <c r="Y105">
        <v>20</v>
      </c>
      <c r="Z105">
        <v>10</v>
      </c>
      <c r="AA105">
        <v>9</v>
      </c>
      <c r="AB105">
        <v>6</v>
      </c>
      <c r="AC105">
        <v>98</v>
      </c>
      <c r="AD105">
        <v>4</v>
      </c>
      <c r="AE105">
        <v>0</v>
      </c>
      <c r="AF105">
        <v>8</v>
      </c>
      <c r="AG105">
        <v>4</v>
      </c>
      <c r="AH105">
        <v>4</v>
      </c>
      <c r="AI105">
        <v>2</v>
      </c>
      <c r="AJ105">
        <v>22</v>
      </c>
      <c r="AK105">
        <v>120</v>
      </c>
    </row>
    <row r="106" spans="20:37">
      <c r="T106">
        <v>93</v>
      </c>
      <c r="U106">
        <v>57</v>
      </c>
      <c r="V106">
        <v>5</v>
      </c>
      <c r="W106">
        <v>2284</v>
      </c>
      <c r="X106">
        <v>4021</v>
      </c>
      <c r="Y106">
        <v>3806</v>
      </c>
      <c r="Z106">
        <v>5495</v>
      </c>
      <c r="AA106">
        <v>2066</v>
      </c>
      <c r="AB106">
        <v>3634</v>
      </c>
      <c r="AC106">
        <v>21306</v>
      </c>
      <c r="AD106">
        <v>1966</v>
      </c>
      <c r="AE106">
        <v>1119</v>
      </c>
      <c r="AF106">
        <v>5663</v>
      </c>
      <c r="AG106">
        <v>3010</v>
      </c>
      <c r="AH106">
        <v>2705</v>
      </c>
      <c r="AI106">
        <v>4473</v>
      </c>
      <c r="AJ106">
        <v>18936</v>
      </c>
      <c r="AK106">
        <v>40242</v>
      </c>
    </row>
    <row r="107" spans="20:37">
      <c r="T107">
        <v>93</v>
      </c>
      <c r="U107">
        <v>72</v>
      </c>
      <c r="V107">
        <v>5</v>
      </c>
      <c r="W107">
        <v>33</v>
      </c>
      <c r="X107">
        <v>17</v>
      </c>
      <c r="Y107">
        <v>42</v>
      </c>
      <c r="Z107">
        <v>37</v>
      </c>
      <c r="AA107">
        <v>18</v>
      </c>
      <c r="AB107">
        <v>27</v>
      </c>
      <c r="AC107">
        <v>174</v>
      </c>
      <c r="AD107">
        <v>114</v>
      </c>
      <c r="AE107">
        <v>7</v>
      </c>
      <c r="AF107">
        <v>52</v>
      </c>
      <c r="AG107">
        <v>74</v>
      </c>
      <c r="AH107">
        <v>53</v>
      </c>
      <c r="AI107">
        <v>126</v>
      </c>
      <c r="AJ107">
        <v>426</v>
      </c>
      <c r="AK107">
        <v>600</v>
      </c>
    </row>
    <row r="108" spans="20:37">
      <c r="T108">
        <v>93</v>
      </c>
      <c r="U108">
        <v>99</v>
      </c>
      <c r="V108">
        <v>5</v>
      </c>
      <c r="W108">
        <v>2317</v>
      </c>
      <c r="X108">
        <v>4038</v>
      </c>
      <c r="Y108">
        <v>3848</v>
      </c>
      <c r="Z108">
        <v>5532</v>
      </c>
      <c r="AA108">
        <v>2084</v>
      </c>
      <c r="AB108">
        <v>3661</v>
      </c>
      <c r="AC108">
        <v>21480</v>
      </c>
      <c r="AD108">
        <v>2080</v>
      </c>
      <c r="AE108">
        <v>1126</v>
      </c>
      <c r="AF108">
        <v>5715</v>
      </c>
      <c r="AG108">
        <v>3084</v>
      </c>
      <c r="AH108">
        <v>2758</v>
      </c>
      <c r="AI108">
        <v>4599</v>
      </c>
      <c r="AJ108">
        <v>19362</v>
      </c>
      <c r="AK108">
        <v>40842</v>
      </c>
    </row>
    <row r="109" spans="20:37">
      <c r="T109">
        <v>94</v>
      </c>
      <c r="U109">
        <v>1</v>
      </c>
      <c r="V109">
        <v>5</v>
      </c>
      <c r="W109">
        <v>25</v>
      </c>
      <c r="X109">
        <v>104</v>
      </c>
      <c r="Y109">
        <v>20</v>
      </c>
      <c r="Z109">
        <v>91</v>
      </c>
      <c r="AA109">
        <v>12</v>
      </c>
      <c r="AB109">
        <v>100</v>
      </c>
      <c r="AC109">
        <v>352</v>
      </c>
      <c r="AD109">
        <v>41</v>
      </c>
      <c r="AE109">
        <v>4</v>
      </c>
      <c r="AF109">
        <v>107</v>
      </c>
      <c r="AG109">
        <v>75</v>
      </c>
      <c r="AH109">
        <v>193</v>
      </c>
      <c r="AI109">
        <v>311</v>
      </c>
      <c r="AJ109">
        <v>731</v>
      </c>
      <c r="AK109">
        <v>1083</v>
      </c>
    </row>
    <row r="110" spans="20:37">
      <c r="T110">
        <v>94</v>
      </c>
      <c r="U110">
        <v>2</v>
      </c>
      <c r="V110">
        <v>5</v>
      </c>
      <c r="W110">
        <v>18</v>
      </c>
      <c r="X110">
        <v>7</v>
      </c>
      <c r="Y110">
        <v>4</v>
      </c>
      <c r="Z110">
        <v>10</v>
      </c>
      <c r="AA110">
        <v>3</v>
      </c>
      <c r="AB110">
        <v>11</v>
      </c>
      <c r="AC110">
        <v>53</v>
      </c>
      <c r="AD110">
        <v>2</v>
      </c>
      <c r="AE110">
        <v>0</v>
      </c>
      <c r="AF110">
        <v>3</v>
      </c>
      <c r="AG110">
        <v>14</v>
      </c>
      <c r="AH110">
        <v>5</v>
      </c>
      <c r="AI110">
        <v>8</v>
      </c>
      <c r="AJ110">
        <v>32</v>
      </c>
      <c r="AK110">
        <v>85</v>
      </c>
    </row>
    <row r="111" spans="20:37">
      <c r="T111">
        <v>94</v>
      </c>
      <c r="U111">
        <v>4</v>
      </c>
      <c r="V111">
        <v>5</v>
      </c>
      <c r="W111">
        <v>92</v>
      </c>
      <c r="X111">
        <v>85</v>
      </c>
      <c r="Y111">
        <v>61</v>
      </c>
      <c r="Z111">
        <v>65</v>
      </c>
      <c r="AA111">
        <v>13</v>
      </c>
      <c r="AB111">
        <v>108</v>
      </c>
      <c r="AC111">
        <v>424</v>
      </c>
      <c r="AD111">
        <v>20</v>
      </c>
      <c r="AE111">
        <v>15</v>
      </c>
      <c r="AF111">
        <v>184</v>
      </c>
      <c r="AG111">
        <v>76</v>
      </c>
      <c r="AH111">
        <v>55</v>
      </c>
      <c r="AI111">
        <v>129</v>
      </c>
      <c r="AJ111">
        <v>479</v>
      </c>
      <c r="AK111">
        <v>903</v>
      </c>
    </row>
    <row r="112" spans="20:37">
      <c r="T112">
        <v>94</v>
      </c>
      <c r="U112">
        <v>5</v>
      </c>
      <c r="V112">
        <v>5</v>
      </c>
      <c r="W112">
        <v>27</v>
      </c>
      <c r="X112">
        <v>100</v>
      </c>
      <c r="Y112">
        <v>84</v>
      </c>
      <c r="Z112">
        <v>137</v>
      </c>
      <c r="AA112">
        <v>3</v>
      </c>
      <c r="AB112">
        <v>86</v>
      </c>
      <c r="AC112">
        <v>437</v>
      </c>
      <c r="AD112">
        <v>14</v>
      </c>
      <c r="AE112">
        <v>7</v>
      </c>
      <c r="AF112">
        <v>46</v>
      </c>
      <c r="AG112">
        <v>11</v>
      </c>
      <c r="AH112">
        <v>37</v>
      </c>
      <c r="AI112">
        <v>58</v>
      </c>
      <c r="AJ112">
        <v>173</v>
      </c>
      <c r="AK112">
        <v>610</v>
      </c>
    </row>
    <row r="113" spans="20:37">
      <c r="T113">
        <v>94</v>
      </c>
      <c r="U113">
        <v>6</v>
      </c>
      <c r="V113">
        <v>5</v>
      </c>
      <c r="W113">
        <v>195</v>
      </c>
      <c r="X113">
        <v>359</v>
      </c>
      <c r="Y113">
        <v>375</v>
      </c>
      <c r="Z113">
        <v>397</v>
      </c>
      <c r="AA113">
        <v>137</v>
      </c>
      <c r="AB113">
        <v>269</v>
      </c>
      <c r="AC113">
        <v>1732</v>
      </c>
      <c r="AD113">
        <v>274</v>
      </c>
      <c r="AE113">
        <v>334</v>
      </c>
      <c r="AF113">
        <v>962</v>
      </c>
      <c r="AG113">
        <v>505</v>
      </c>
      <c r="AH113">
        <v>207</v>
      </c>
      <c r="AI113">
        <v>212</v>
      </c>
      <c r="AJ113">
        <v>2494</v>
      </c>
      <c r="AK113">
        <v>4226</v>
      </c>
    </row>
    <row r="114" spans="20:37">
      <c r="T114">
        <v>94</v>
      </c>
      <c r="U114">
        <v>8</v>
      </c>
      <c r="V114">
        <v>5</v>
      </c>
      <c r="W114">
        <v>65</v>
      </c>
      <c r="X114">
        <v>63</v>
      </c>
      <c r="Y114">
        <v>39</v>
      </c>
      <c r="Z114">
        <v>77</v>
      </c>
      <c r="AA114">
        <v>32</v>
      </c>
      <c r="AB114">
        <v>34</v>
      </c>
      <c r="AC114">
        <v>310</v>
      </c>
      <c r="AD114">
        <v>46</v>
      </c>
      <c r="AE114">
        <v>26</v>
      </c>
      <c r="AF114">
        <v>83</v>
      </c>
      <c r="AG114">
        <v>37</v>
      </c>
      <c r="AH114">
        <v>28</v>
      </c>
      <c r="AI114">
        <v>55</v>
      </c>
      <c r="AJ114">
        <v>275</v>
      </c>
      <c r="AK114">
        <v>585</v>
      </c>
    </row>
    <row r="115" spans="20:37">
      <c r="T115">
        <v>94</v>
      </c>
      <c r="U115">
        <v>9</v>
      </c>
      <c r="V115">
        <v>5</v>
      </c>
      <c r="W115">
        <v>4</v>
      </c>
      <c r="X115">
        <v>15</v>
      </c>
      <c r="Y115">
        <v>26</v>
      </c>
      <c r="Z115">
        <v>24</v>
      </c>
      <c r="AA115">
        <v>7</v>
      </c>
      <c r="AB115">
        <v>12</v>
      </c>
      <c r="AC115">
        <v>88</v>
      </c>
      <c r="AD115">
        <v>40</v>
      </c>
      <c r="AE115">
        <v>17</v>
      </c>
      <c r="AF115">
        <v>51</v>
      </c>
      <c r="AG115">
        <v>56</v>
      </c>
      <c r="AH115">
        <v>32</v>
      </c>
      <c r="AI115">
        <v>26</v>
      </c>
      <c r="AJ115">
        <v>222</v>
      </c>
      <c r="AK115">
        <v>310</v>
      </c>
    </row>
    <row r="116" spans="20:37">
      <c r="T116">
        <v>94</v>
      </c>
      <c r="U116">
        <v>10</v>
      </c>
      <c r="V116">
        <v>5</v>
      </c>
      <c r="W116">
        <v>0</v>
      </c>
      <c r="X116">
        <v>25</v>
      </c>
      <c r="Y116">
        <v>7</v>
      </c>
      <c r="Z116">
        <v>17</v>
      </c>
      <c r="AA116">
        <v>0</v>
      </c>
      <c r="AB116">
        <v>18</v>
      </c>
      <c r="AC116">
        <v>67</v>
      </c>
      <c r="AD116">
        <v>3</v>
      </c>
      <c r="AE116">
        <v>0</v>
      </c>
      <c r="AF116">
        <v>19</v>
      </c>
      <c r="AG116">
        <v>15</v>
      </c>
      <c r="AH116">
        <v>6</v>
      </c>
      <c r="AI116">
        <v>2</v>
      </c>
      <c r="AJ116">
        <v>45</v>
      </c>
      <c r="AK116">
        <v>112</v>
      </c>
    </row>
    <row r="117" spans="20:37">
      <c r="T117">
        <v>94</v>
      </c>
      <c r="U117">
        <v>11</v>
      </c>
      <c r="V117">
        <v>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7</v>
      </c>
      <c r="AE117">
        <v>6</v>
      </c>
      <c r="AF117">
        <v>25</v>
      </c>
      <c r="AG117">
        <v>19</v>
      </c>
      <c r="AH117">
        <v>6</v>
      </c>
      <c r="AI117">
        <v>6</v>
      </c>
      <c r="AJ117">
        <v>69</v>
      </c>
      <c r="AK117">
        <v>69</v>
      </c>
    </row>
    <row r="118" spans="20:37">
      <c r="T118">
        <v>94</v>
      </c>
      <c r="U118">
        <v>12</v>
      </c>
      <c r="V118">
        <v>5</v>
      </c>
      <c r="W118">
        <v>101</v>
      </c>
      <c r="X118">
        <v>277</v>
      </c>
      <c r="Y118">
        <v>90</v>
      </c>
      <c r="Z118">
        <v>109</v>
      </c>
      <c r="AA118">
        <v>94</v>
      </c>
      <c r="AB118">
        <v>395</v>
      </c>
      <c r="AC118">
        <v>1066</v>
      </c>
      <c r="AD118">
        <v>107</v>
      </c>
      <c r="AE118">
        <v>653</v>
      </c>
      <c r="AF118">
        <v>0</v>
      </c>
      <c r="AG118">
        <v>205</v>
      </c>
      <c r="AH118">
        <v>279</v>
      </c>
      <c r="AI118">
        <v>377</v>
      </c>
      <c r="AJ118">
        <v>1621</v>
      </c>
      <c r="AK118">
        <v>2687</v>
      </c>
    </row>
    <row r="119" spans="20:37">
      <c r="T119">
        <v>94</v>
      </c>
      <c r="U119">
        <v>13</v>
      </c>
      <c r="V119">
        <v>5</v>
      </c>
      <c r="W119">
        <v>55</v>
      </c>
      <c r="X119">
        <v>137</v>
      </c>
      <c r="Y119">
        <v>151</v>
      </c>
      <c r="Z119">
        <v>183</v>
      </c>
      <c r="AA119">
        <v>58</v>
      </c>
      <c r="AB119">
        <v>111</v>
      </c>
      <c r="AC119">
        <v>695</v>
      </c>
      <c r="AD119">
        <v>73</v>
      </c>
      <c r="AE119">
        <v>161</v>
      </c>
      <c r="AF119">
        <v>33</v>
      </c>
      <c r="AG119">
        <v>123</v>
      </c>
      <c r="AH119">
        <v>97</v>
      </c>
      <c r="AI119">
        <v>197</v>
      </c>
      <c r="AJ119">
        <v>684</v>
      </c>
      <c r="AK119">
        <v>1379</v>
      </c>
    </row>
    <row r="120" spans="20:37">
      <c r="T120">
        <v>94</v>
      </c>
      <c r="U120">
        <v>15</v>
      </c>
      <c r="V120">
        <v>5</v>
      </c>
      <c r="W120">
        <v>0</v>
      </c>
      <c r="X120">
        <v>18</v>
      </c>
      <c r="Y120">
        <v>12</v>
      </c>
      <c r="Z120">
        <v>8</v>
      </c>
      <c r="AA120">
        <v>0</v>
      </c>
      <c r="AB120">
        <v>6</v>
      </c>
      <c r="AC120">
        <v>44</v>
      </c>
      <c r="AD120">
        <v>8</v>
      </c>
      <c r="AE120">
        <v>5</v>
      </c>
      <c r="AF120">
        <v>22</v>
      </c>
      <c r="AG120">
        <v>10</v>
      </c>
      <c r="AH120">
        <v>16</v>
      </c>
      <c r="AI120">
        <v>17</v>
      </c>
      <c r="AJ120">
        <v>78</v>
      </c>
      <c r="AK120">
        <v>122</v>
      </c>
    </row>
    <row r="121" spans="20:37">
      <c r="T121">
        <v>94</v>
      </c>
      <c r="U121">
        <v>16</v>
      </c>
      <c r="V121">
        <v>5</v>
      </c>
      <c r="W121">
        <v>28</v>
      </c>
      <c r="X121">
        <v>57</v>
      </c>
      <c r="Y121">
        <v>23</v>
      </c>
      <c r="Z121">
        <v>39</v>
      </c>
      <c r="AA121">
        <v>11</v>
      </c>
      <c r="AB121">
        <v>27</v>
      </c>
      <c r="AC121">
        <v>185</v>
      </c>
      <c r="AD121">
        <v>11</v>
      </c>
      <c r="AE121">
        <v>0</v>
      </c>
      <c r="AF121">
        <v>15</v>
      </c>
      <c r="AG121">
        <v>8</v>
      </c>
      <c r="AH121">
        <v>14</v>
      </c>
      <c r="AI121">
        <v>16</v>
      </c>
      <c r="AJ121">
        <v>64</v>
      </c>
      <c r="AK121">
        <v>249</v>
      </c>
    </row>
    <row r="122" spans="20:37">
      <c r="T122">
        <v>94</v>
      </c>
      <c r="U122">
        <v>17</v>
      </c>
      <c r="V122">
        <v>5</v>
      </c>
      <c r="W122">
        <v>92</v>
      </c>
      <c r="X122">
        <v>238</v>
      </c>
      <c r="Y122">
        <v>4</v>
      </c>
      <c r="Z122">
        <v>173</v>
      </c>
      <c r="AA122">
        <v>20</v>
      </c>
      <c r="AB122">
        <v>137</v>
      </c>
      <c r="AC122">
        <v>664</v>
      </c>
      <c r="AD122">
        <v>100</v>
      </c>
      <c r="AE122">
        <v>5</v>
      </c>
      <c r="AF122">
        <v>227</v>
      </c>
      <c r="AG122">
        <v>124</v>
      </c>
      <c r="AH122">
        <v>146</v>
      </c>
      <c r="AI122">
        <v>288</v>
      </c>
      <c r="AJ122">
        <v>890</v>
      </c>
      <c r="AK122">
        <v>1554</v>
      </c>
    </row>
    <row r="123" spans="20:37">
      <c r="T123">
        <v>94</v>
      </c>
      <c r="U123">
        <v>18</v>
      </c>
      <c r="V123">
        <v>5</v>
      </c>
      <c r="W123">
        <v>110</v>
      </c>
      <c r="X123">
        <v>78</v>
      </c>
      <c r="Y123">
        <v>73</v>
      </c>
      <c r="Z123">
        <v>163</v>
      </c>
      <c r="AA123">
        <v>44</v>
      </c>
      <c r="AB123">
        <v>119</v>
      </c>
      <c r="AC123">
        <v>587</v>
      </c>
      <c r="AD123">
        <v>27</v>
      </c>
      <c r="AE123">
        <v>16</v>
      </c>
      <c r="AF123">
        <v>134</v>
      </c>
      <c r="AG123">
        <v>87</v>
      </c>
      <c r="AH123">
        <v>43</v>
      </c>
      <c r="AI123">
        <v>80</v>
      </c>
      <c r="AJ123">
        <v>387</v>
      </c>
      <c r="AK123">
        <v>974</v>
      </c>
    </row>
    <row r="124" spans="20:37">
      <c r="T124">
        <v>94</v>
      </c>
      <c r="U124">
        <v>19</v>
      </c>
      <c r="V124">
        <v>5</v>
      </c>
      <c r="W124">
        <v>58</v>
      </c>
      <c r="X124">
        <v>89</v>
      </c>
      <c r="Y124">
        <v>58</v>
      </c>
      <c r="Z124">
        <v>92</v>
      </c>
      <c r="AA124">
        <v>21</v>
      </c>
      <c r="AB124">
        <v>54</v>
      </c>
      <c r="AC124">
        <v>372</v>
      </c>
      <c r="AD124">
        <v>14</v>
      </c>
      <c r="AE124">
        <v>1</v>
      </c>
      <c r="AF124">
        <v>38</v>
      </c>
      <c r="AG124">
        <v>30</v>
      </c>
      <c r="AH124">
        <v>5</v>
      </c>
      <c r="AI124">
        <v>18</v>
      </c>
      <c r="AJ124">
        <v>106</v>
      </c>
      <c r="AK124">
        <v>478</v>
      </c>
    </row>
    <row r="125" spans="20:37">
      <c r="T125">
        <v>94</v>
      </c>
      <c r="U125">
        <v>20</v>
      </c>
      <c r="V125">
        <v>5</v>
      </c>
      <c r="W125">
        <v>24</v>
      </c>
      <c r="X125">
        <v>72</v>
      </c>
      <c r="Y125">
        <v>45</v>
      </c>
      <c r="Z125">
        <v>86</v>
      </c>
      <c r="AA125">
        <v>8</v>
      </c>
      <c r="AB125">
        <v>57</v>
      </c>
      <c r="AC125">
        <v>292</v>
      </c>
      <c r="AD125">
        <v>12</v>
      </c>
      <c r="AE125">
        <v>6</v>
      </c>
      <c r="AF125">
        <v>30</v>
      </c>
      <c r="AG125">
        <v>19</v>
      </c>
      <c r="AH125">
        <v>39</v>
      </c>
      <c r="AI125">
        <v>44</v>
      </c>
      <c r="AJ125">
        <v>150</v>
      </c>
      <c r="AK125">
        <v>442</v>
      </c>
    </row>
    <row r="126" spans="20:37">
      <c r="T126">
        <v>94</v>
      </c>
      <c r="U126">
        <v>21</v>
      </c>
      <c r="V126">
        <v>5</v>
      </c>
      <c r="W126">
        <v>36</v>
      </c>
      <c r="X126">
        <v>166</v>
      </c>
      <c r="Y126">
        <v>201</v>
      </c>
      <c r="Z126">
        <v>57</v>
      </c>
      <c r="AA126">
        <v>75</v>
      </c>
      <c r="AB126">
        <v>41</v>
      </c>
      <c r="AC126">
        <v>576</v>
      </c>
      <c r="AD126">
        <v>24</v>
      </c>
      <c r="AE126">
        <v>59</v>
      </c>
      <c r="AF126">
        <v>9</v>
      </c>
      <c r="AG126">
        <v>33</v>
      </c>
      <c r="AH126">
        <v>36</v>
      </c>
      <c r="AI126">
        <v>41</v>
      </c>
      <c r="AJ126">
        <v>202</v>
      </c>
      <c r="AK126">
        <v>778</v>
      </c>
    </row>
    <row r="127" spans="20:37">
      <c r="T127">
        <v>94</v>
      </c>
      <c r="U127">
        <v>22</v>
      </c>
      <c r="V127">
        <v>5</v>
      </c>
      <c r="W127">
        <v>51</v>
      </c>
      <c r="X127">
        <v>49</v>
      </c>
      <c r="Y127">
        <v>62</v>
      </c>
      <c r="Z127">
        <v>206</v>
      </c>
      <c r="AA127">
        <v>43</v>
      </c>
      <c r="AB127">
        <v>109</v>
      </c>
      <c r="AC127">
        <v>520</v>
      </c>
      <c r="AD127">
        <v>37</v>
      </c>
      <c r="AE127">
        <v>7</v>
      </c>
      <c r="AF127">
        <v>78</v>
      </c>
      <c r="AG127">
        <v>70</v>
      </c>
      <c r="AH127">
        <v>27</v>
      </c>
      <c r="AI127">
        <v>106</v>
      </c>
      <c r="AJ127">
        <v>325</v>
      </c>
      <c r="AK127">
        <v>845</v>
      </c>
    </row>
    <row r="128" spans="20:37">
      <c r="T128">
        <v>94</v>
      </c>
      <c r="U128">
        <v>23</v>
      </c>
      <c r="V128">
        <v>5</v>
      </c>
      <c r="W128">
        <v>10</v>
      </c>
      <c r="X128">
        <v>28</v>
      </c>
      <c r="Y128">
        <v>24</v>
      </c>
      <c r="Z128">
        <v>40</v>
      </c>
      <c r="AA128">
        <v>18</v>
      </c>
      <c r="AB128">
        <v>20</v>
      </c>
      <c r="AC128">
        <v>140</v>
      </c>
      <c r="AD128">
        <v>4</v>
      </c>
      <c r="AE128">
        <v>0</v>
      </c>
      <c r="AF128">
        <v>17</v>
      </c>
      <c r="AG128">
        <v>7</v>
      </c>
      <c r="AH128">
        <v>9</v>
      </c>
      <c r="AI128">
        <v>11</v>
      </c>
      <c r="AJ128">
        <v>48</v>
      </c>
      <c r="AK128">
        <v>188</v>
      </c>
    </row>
    <row r="129" spans="20:37">
      <c r="T129">
        <v>94</v>
      </c>
      <c r="U129">
        <v>24</v>
      </c>
      <c r="V129">
        <v>5</v>
      </c>
      <c r="W129">
        <v>5</v>
      </c>
      <c r="X129">
        <v>59</v>
      </c>
      <c r="Y129">
        <v>66</v>
      </c>
      <c r="Z129">
        <v>55</v>
      </c>
      <c r="AA129">
        <v>17</v>
      </c>
      <c r="AB129">
        <v>31</v>
      </c>
      <c r="AC129">
        <v>233</v>
      </c>
      <c r="AD129">
        <v>79</v>
      </c>
      <c r="AE129">
        <v>21</v>
      </c>
      <c r="AF129">
        <v>126</v>
      </c>
      <c r="AG129">
        <v>63</v>
      </c>
      <c r="AH129">
        <v>60</v>
      </c>
      <c r="AI129">
        <v>69</v>
      </c>
      <c r="AJ129">
        <v>418</v>
      </c>
      <c r="AK129">
        <v>651</v>
      </c>
    </row>
    <row r="130" spans="20:37">
      <c r="T130">
        <v>94</v>
      </c>
      <c r="U130">
        <v>25</v>
      </c>
      <c r="V130">
        <v>5</v>
      </c>
      <c r="W130">
        <v>8</v>
      </c>
      <c r="X130">
        <v>18</v>
      </c>
      <c r="Y130">
        <v>26</v>
      </c>
      <c r="Z130">
        <v>24</v>
      </c>
      <c r="AA130">
        <v>5</v>
      </c>
      <c r="AB130">
        <v>6</v>
      </c>
      <c r="AC130">
        <v>87</v>
      </c>
      <c r="AD130">
        <v>47</v>
      </c>
      <c r="AE130">
        <v>46</v>
      </c>
      <c r="AF130">
        <v>90</v>
      </c>
      <c r="AG130">
        <v>128</v>
      </c>
      <c r="AH130">
        <v>70</v>
      </c>
      <c r="AI130">
        <v>59</v>
      </c>
      <c r="AJ130">
        <v>440</v>
      </c>
      <c r="AK130">
        <v>527</v>
      </c>
    </row>
    <row r="131" spans="20:37">
      <c r="T131">
        <v>94</v>
      </c>
      <c r="U131">
        <v>26</v>
      </c>
      <c r="V131">
        <v>5</v>
      </c>
      <c r="W131">
        <v>34</v>
      </c>
      <c r="X131">
        <v>116</v>
      </c>
      <c r="Y131">
        <v>135</v>
      </c>
      <c r="Z131">
        <v>232</v>
      </c>
      <c r="AA131">
        <v>38</v>
      </c>
      <c r="AB131">
        <v>100</v>
      </c>
      <c r="AC131">
        <v>655</v>
      </c>
      <c r="AD131">
        <v>68</v>
      </c>
      <c r="AE131">
        <v>31</v>
      </c>
      <c r="AF131">
        <v>224</v>
      </c>
      <c r="AG131">
        <v>180</v>
      </c>
      <c r="AH131">
        <v>96</v>
      </c>
      <c r="AI131">
        <v>165</v>
      </c>
      <c r="AJ131">
        <v>764</v>
      </c>
      <c r="AK131">
        <v>1419</v>
      </c>
    </row>
    <row r="132" spans="20:37">
      <c r="T132">
        <v>94</v>
      </c>
      <c r="U132">
        <v>27</v>
      </c>
      <c r="V132">
        <v>5</v>
      </c>
      <c r="W132">
        <v>21</v>
      </c>
      <c r="X132">
        <v>95</v>
      </c>
      <c r="Y132">
        <v>104</v>
      </c>
      <c r="Z132">
        <v>99</v>
      </c>
      <c r="AA132">
        <v>30</v>
      </c>
      <c r="AB132">
        <v>52</v>
      </c>
      <c r="AC132">
        <v>401</v>
      </c>
      <c r="AD132">
        <v>27</v>
      </c>
      <c r="AE132">
        <v>8</v>
      </c>
      <c r="AF132">
        <v>55</v>
      </c>
      <c r="AG132">
        <v>63</v>
      </c>
      <c r="AH132">
        <v>47</v>
      </c>
      <c r="AI132">
        <v>43</v>
      </c>
      <c r="AJ132">
        <v>243</v>
      </c>
      <c r="AK132">
        <v>644</v>
      </c>
    </row>
    <row r="133" spans="20:37">
      <c r="T133">
        <v>94</v>
      </c>
      <c r="U133">
        <v>28</v>
      </c>
      <c r="V133">
        <v>5</v>
      </c>
      <c r="W133">
        <v>59</v>
      </c>
      <c r="X133">
        <v>109</v>
      </c>
      <c r="Y133">
        <v>168</v>
      </c>
      <c r="Z133">
        <v>128</v>
      </c>
      <c r="AA133">
        <v>7</v>
      </c>
      <c r="AB133">
        <v>126</v>
      </c>
      <c r="AC133">
        <v>597</v>
      </c>
      <c r="AD133">
        <v>12</v>
      </c>
      <c r="AE133">
        <v>1</v>
      </c>
      <c r="AF133">
        <v>48</v>
      </c>
      <c r="AG133">
        <v>19</v>
      </c>
      <c r="AH133">
        <v>44</v>
      </c>
      <c r="AI133">
        <v>70</v>
      </c>
      <c r="AJ133">
        <v>194</v>
      </c>
      <c r="AK133">
        <v>791</v>
      </c>
    </row>
    <row r="134" spans="20:37">
      <c r="T134">
        <v>94</v>
      </c>
      <c r="U134">
        <v>29</v>
      </c>
      <c r="V134">
        <v>5</v>
      </c>
      <c r="W134">
        <v>58</v>
      </c>
      <c r="X134">
        <v>157</v>
      </c>
      <c r="Y134">
        <v>80</v>
      </c>
      <c r="Z134">
        <v>278</v>
      </c>
      <c r="AA134">
        <v>22</v>
      </c>
      <c r="AB134">
        <v>90</v>
      </c>
      <c r="AC134">
        <v>685</v>
      </c>
      <c r="AD134">
        <v>74</v>
      </c>
      <c r="AE134">
        <v>23</v>
      </c>
      <c r="AF134">
        <v>50</v>
      </c>
      <c r="AG134">
        <v>35</v>
      </c>
      <c r="AH134">
        <v>15</v>
      </c>
      <c r="AI134">
        <v>41</v>
      </c>
      <c r="AJ134">
        <v>238</v>
      </c>
      <c r="AK134">
        <v>923</v>
      </c>
    </row>
    <row r="135" spans="20:37">
      <c r="T135">
        <v>94</v>
      </c>
      <c r="U135">
        <v>30</v>
      </c>
      <c r="V135">
        <v>5</v>
      </c>
      <c r="W135">
        <v>38</v>
      </c>
      <c r="X135">
        <v>49</v>
      </c>
      <c r="Y135">
        <v>25</v>
      </c>
      <c r="Z135">
        <v>24</v>
      </c>
      <c r="AA135">
        <v>11</v>
      </c>
      <c r="AB135">
        <v>37</v>
      </c>
      <c r="AC135">
        <v>184</v>
      </c>
      <c r="AD135">
        <v>1</v>
      </c>
      <c r="AE135">
        <v>0</v>
      </c>
      <c r="AF135">
        <v>8</v>
      </c>
      <c r="AG135">
        <v>2</v>
      </c>
      <c r="AH135">
        <v>2</v>
      </c>
      <c r="AI135">
        <v>5</v>
      </c>
      <c r="AJ135">
        <v>18</v>
      </c>
      <c r="AK135">
        <v>202</v>
      </c>
    </row>
    <row r="136" spans="20:37">
      <c r="T136">
        <v>94</v>
      </c>
      <c r="U136">
        <v>31</v>
      </c>
      <c r="V136">
        <v>5</v>
      </c>
      <c r="W136">
        <v>20</v>
      </c>
      <c r="X136">
        <v>48</v>
      </c>
      <c r="Y136">
        <v>44</v>
      </c>
      <c r="Z136">
        <v>33</v>
      </c>
      <c r="AA136">
        <v>10</v>
      </c>
      <c r="AB136">
        <v>44</v>
      </c>
      <c r="AC136">
        <v>199</v>
      </c>
      <c r="AD136">
        <v>5</v>
      </c>
      <c r="AE136">
        <v>3</v>
      </c>
      <c r="AF136">
        <v>24</v>
      </c>
      <c r="AG136">
        <v>17</v>
      </c>
      <c r="AH136">
        <v>8</v>
      </c>
      <c r="AI136">
        <v>15</v>
      </c>
      <c r="AJ136">
        <v>72</v>
      </c>
      <c r="AK136">
        <v>271</v>
      </c>
    </row>
    <row r="137" spans="20:37">
      <c r="T137">
        <v>94</v>
      </c>
      <c r="U137">
        <v>32</v>
      </c>
      <c r="V137">
        <v>5</v>
      </c>
      <c r="W137">
        <v>42</v>
      </c>
      <c r="X137">
        <v>39</v>
      </c>
      <c r="Y137">
        <v>15</v>
      </c>
      <c r="Z137">
        <v>36</v>
      </c>
      <c r="AA137">
        <v>17</v>
      </c>
      <c r="AB137">
        <v>20</v>
      </c>
      <c r="AC137">
        <v>169</v>
      </c>
      <c r="AD137">
        <v>23</v>
      </c>
      <c r="AE137">
        <v>6</v>
      </c>
      <c r="AF137">
        <v>55</v>
      </c>
      <c r="AG137">
        <v>48</v>
      </c>
      <c r="AH137">
        <v>23</v>
      </c>
      <c r="AI137">
        <v>24</v>
      </c>
      <c r="AJ137">
        <v>179</v>
      </c>
      <c r="AK137">
        <v>348</v>
      </c>
    </row>
    <row r="138" spans="20:37">
      <c r="T138">
        <v>94</v>
      </c>
      <c r="U138">
        <v>33</v>
      </c>
      <c r="V138">
        <v>5</v>
      </c>
      <c r="W138">
        <v>10</v>
      </c>
      <c r="X138">
        <v>17</v>
      </c>
      <c r="Y138">
        <v>13</v>
      </c>
      <c r="Z138">
        <v>19</v>
      </c>
      <c r="AA138">
        <v>8</v>
      </c>
      <c r="AB138">
        <v>24</v>
      </c>
      <c r="AC138">
        <v>91</v>
      </c>
      <c r="AD138">
        <v>4</v>
      </c>
      <c r="AE138">
        <v>3</v>
      </c>
      <c r="AF138">
        <v>11</v>
      </c>
      <c r="AG138">
        <v>13</v>
      </c>
      <c r="AH138">
        <v>17</v>
      </c>
      <c r="AI138">
        <v>21</v>
      </c>
      <c r="AJ138">
        <v>69</v>
      </c>
      <c r="AK138">
        <v>160</v>
      </c>
    </row>
    <row r="139" spans="20:37">
      <c r="T139">
        <v>94</v>
      </c>
      <c r="U139">
        <v>34</v>
      </c>
      <c r="V139">
        <v>5</v>
      </c>
      <c r="W139">
        <v>15</v>
      </c>
      <c r="X139">
        <v>43</v>
      </c>
      <c r="Y139">
        <v>37</v>
      </c>
      <c r="Z139">
        <v>64</v>
      </c>
      <c r="AA139">
        <v>16</v>
      </c>
      <c r="AB139">
        <v>33</v>
      </c>
      <c r="AC139">
        <v>208</v>
      </c>
      <c r="AD139">
        <v>44</v>
      </c>
      <c r="AE139">
        <v>45</v>
      </c>
      <c r="AF139">
        <v>162</v>
      </c>
      <c r="AG139">
        <v>159</v>
      </c>
      <c r="AH139">
        <v>76</v>
      </c>
      <c r="AI139">
        <v>67</v>
      </c>
      <c r="AJ139">
        <v>553</v>
      </c>
      <c r="AK139">
        <v>761</v>
      </c>
    </row>
    <row r="140" spans="20:37">
      <c r="T140">
        <v>94</v>
      </c>
      <c r="U140">
        <v>35</v>
      </c>
      <c r="V140">
        <v>5</v>
      </c>
      <c r="W140">
        <v>73</v>
      </c>
      <c r="X140">
        <v>62</v>
      </c>
      <c r="Y140">
        <v>40</v>
      </c>
      <c r="Z140">
        <v>58</v>
      </c>
      <c r="AA140">
        <v>12</v>
      </c>
      <c r="AB140">
        <v>57</v>
      </c>
      <c r="AC140">
        <v>302</v>
      </c>
      <c r="AD140">
        <v>15</v>
      </c>
      <c r="AE140">
        <v>0</v>
      </c>
      <c r="AF140">
        <v>51</v>
      </c>
      <c r="AG140">
        <v>25</v>
      </c>
      <c r="AH140">
        <v>23</v>
      </c>
      <c r="AI140">
        <v>31</v>
      </c>
      <c r="AJ140">
        <v>145</v>
      </c>
      <c r="AK140">
        <v>447</v>
      </c>
    </row>
    <row r="141" spans="20:37">
      <c r="T141">
        <v>94</v>
      </c>
      <c r="U141">
        <v>36</v>
      </c>
      <c r="V141">
        <v>5</v>
      </c>
      <c r="W141">
        <v>33</v>
      </c>
      <c r="X141">
        <v>78</v>
      </c>
      <c r="Y141">
        <v>141</v>
      </c>
      <c r="Z141">
        <v>125</v>
      </c>
      <c r="AA141">
        <v>84</v>
      </c>
      <c r="AB141">
        <v>105</v>
      </c>
      <c r="AC141">
        <v>566</v>
      </c>
      <c r="AD141">
        <v>95</v>
      </c>
      <c r="AE141">
        <v>40</v>
      </c>
      <c r="AF141">
        <v>271</v>
      </c>
      <c r="AG141">
        <v>276</v>
      </c>
      <c r="AH141">
        <v>192</v>
      </c>
      <c r="AI141">
        <v>220</v>
      </c>
      <c r="AJ141">
        <v>1094</v>
      </c>
      <c r="AK141">
        <v>1660</v>
      </c>
    </row>
    <row r="142" spans="20:37">
      <c r="T142">
        <v>94</v>
      </c>
      <c r="U142">
        <v>37</v>
      </c>
      <c r="V142">
        <v>5</v>
      </c>
      <c r="W142">
        <v>53</v>
      </c>
      <c r="X142">
        <v>125</v>
      </c>
      <c r="Y142">
        <v>132</v>
      </c>
      <c r="Z142">
        <v>208</v>
      </c>
      <c r="AA142">
        <v>134</v>
      </c>
      <c r="AB142">
        <v>260</v>
      </c>
      <c r="AC142">
        <v>912</v>
      </c>
      <c r="AD142">
        <v>45</v>
      </c>
      <c r="AE142">
        <v>24</v>
      </c>
      <c r="AF142">
        <v>84</v>
      </c>
      <c r="AG142">
        <v>84</v>
      </c>
      <c r="AH142">
        <v>131</v>
      </c>
      <c r="AI142">
        <v>151</v>
      </c>
      <c r="AJ142">
        <v>519</v>
      </c>
      <c r="AK142">
        <v>1431</v>
      </c>
    </row>
    <row r="143" spans="20:37">
      <c r="T143">
        <v>94</v>
      </c>
      <c r="U143">
        <v>38</v>
      </c>
      <c r="V143">
        <v>5</v>
      </c>
      <c r="W143">
        <v>6</v>
      </c>
      <c r="X143">
        <v>12</v>
      </c>
      <c r="Y143">
        <v>10</v>
      </c>
      <c r="Z143">
        <v>15</v>
      </c>
      <c r="AA143">
        <v>0</v>
      </c>
      <c r="AB143">
        <v>22</v>
      </c>
      <c r="AC143">
        <v>65</v>
      </c>
      <c r="AD143">
        <v>0</v>
      </c>
      <c r="AE143">
        <v>0</v>
      </c>
      <c r="AF143">
        <v>9</v>
      </c>
      <c r="AG143">
        <v>5</v>
      </c>
      <c r="AH143">
        <v>3</v>
      </c>
      <c r="AI143">
        <v>6</v>
      </c>
      <c r="AJ143">
        <v>23</v>
      </c>
      <c r="AK143">
        <v>88</v>
      </c>
    </row>
    <row r="144" spans="20:37">
      <c r="T144">
        <v>94</v>
      </c>
      <c r="U144">
        <v>39</v>
      </c>
      <c r="V144">
        <v>5</v>
      </c>
      <c r="W144">
        <v>45</v>
      </c>
      <c r="X144">
        <v>90</v>
      </c>
      <c r="Y144">
        <v>161</v>
      </c>
      <c r="Z144">
        <v>247</v>
      </c>
      <c r="AA144">
        <v>60</v>
      </c>
      <c r="AB144">
        <v>175</v>
      </c>
      <c r="AC144">
        <v>778</v>
      </c>
      <c r="AD144">
        <v>91</v>
      </c>
      <c r="AE144">
        <v>11</v>
      </c>
      <c r="AF144">
        <v>181</v>
      </c>
      <c r="AG144">
        <v>147</v>
      </c>
      <c r="AH144">
        <v>83</v>
      </c>
      <c r="AI144">
        <v>80</v>
      </c>
      <c r="AJ144">
        <v>593</v>
      </c>
      <c r="AK144">
        <v>1371</v>
      </c>
    </row>
    <row r="145" spans="20:37">
      <c r="T145">
        <v>94</v>
      </c>
      <c r="U145">
        <v>40</v>
      </c>
      <c r="V145">
        <v>5</v>
      </c>
      <c r="W145">
        <v>46</v>
      </c>
      <c r="X145">
        <v>68</v>
      </c>
      <c r="Y145">
        <v>59</v>
      </c>
      <c r="Z145">
        <v>154</v>
      </c>
      <c r="AA145">
        <v>8</v>
      </c>
      <c r="AB145">
        <v>109</v>
      </c>
      <c r="AC145">
        <v>444</v>
      </c>
      <c r="AD145">
        <v>40</v>
      </c>
      <c r="AE145">
        <v>30</v>
      </c>
      <c r="AF145">
        <v>48</v>
      </c>
      <c r="AG145">
        <v>54</v>
      </c>
      <c r="AH145">
        <v>29</v>
      </c>
      <c r="AI145">
        <v>42</v>
      </c>
      <c r="AJ145">
        <v>243</v>
      </c>
      <c r="AK145">
        <v>687</v>
      </c>
    </row>
    <row r="146" spans="20:37">
      <c r="T146">
        <v>94</v>
      </c>
      <c r="U146">
        <v>41</v>
      </c>
      <c r="V146">
        <v>5</v>
      </c>
      <c r="W146">
        <v>32</v>
      </c>
      <c r="X146">
        <v>103</v>
      </c>
      <c r="Y146">
        <v>44</v>
      </c>
      <c r="Z146">
        <v>95</v>
      </c>
      <c r="AA146">
        <v>0</v>
      </c>
      <c r="AB146">
        <v>38</v>
      </c>
      <c r="AC146">
        <v>312</v>
      </c>
      <c r="AD146">
        <v>8</v>
      </c>
      <c r="AE146">
        <v>30</v>
      </c>
      <c r="AF146">
        <v>32</v>
      </c>
      <c r="AG146">
        <v>73</v>
      </c>
      <c r="AH146">
        <v>16</v>
      </c>
      <c r="AI146">
        <v>19</v>
      </c>
      <c r="AJ146">
        <v>178</v>
      </c>
      <c r="AK146">
        <v>490</v>
      </c>
    </row>
    <row r="147" spans="20:37">
      <c r="T147">
        <v>94</v>
      </c>
      <c r="U147">
        <v>42</v>
      </c>
      <c r="V147">
        <v>5</v>
      </c>
      <c r="W147">
        <v>48</v>
      </c>
      <c r="X147">
        <v>166</v>
      </c>
      <c r="Y147">
        <v>221</v>
      </c>
      <c r="Z147">
        <v>146</v>
      </c>
      <c r="AA147">
        <v>68</v>
      </c>
      <c r="AB147">
        <v>117</v>
      </c>
      <c r="AC147">
        <v>766</v>
      </c>
      <c r="AD147">
        <v>58</v>
      </c>
      <c r="AE147">
        <v>29</v>
      </c>
      <c r="AF147">
        <v>207</v>
      </c>
      <c r="AG147">
        <v>128</v>
      </c>
      <c r="AH147">
        <v>116</v>
      </c>
      <c r="AI147">
        <v>137</v>
      </c>
      <c r="AJ147">
        <v>675</v>
      </c>
      <c r="AK147">
        <v>1441</v>
      </c>
    </row>
    <row r="148" spans="20:37">
      <c r="T148">
        <v>94</v>
      </c>
      <c r="U148">
        <v>44</v>
      </c>
      <c r="V148">
        <v>5</v>
      </c>
      <c r="W148">
        <v>3</v>
      </c>
      <c r="X148">
        <v>1</v>
      </c>
      <c r="Y148">
        <v>3</v>
      </c>
      <c r="Z148">
        <v>4</v>
      </c>
      <c r="AA148">
        <v>1</v>
      </c>
      <c r="AB148">
        <v>1</v>
      </c>
      <c r="AC148">
        <v>13</v>
      </c>
      <c r="AD148">
        <v>10</v>
      </c>
      <c r="AE148">
        <v>4</v>
      </c>
      <c r="AF148">
        <v>18</v>
      </c>
      <c r="AG148">
        <v>10</v>
      </c>
      <c r="AH148">
        <v>7</v>
      </c>
      <c r="AI148">
        <v>1</v>
      </c>
      <c r="AJ148">
        <v>50</v>
      </c>
      <c r="AK148">
        <v>63</v>
      </c>
    </row>
    <row r="149" spans="20:37">
      <c r="T149">
        <v>94</v>
      </c>
      <c r="U149">
        <v>45</v>
      </c>
      <c r="V149">
        <v>5</v>
      </c>
      <c r="W149">
        <v>58</v>
      </c>
      <c r="X149">
        <v>169</v>
      </c>
      <c r="Y149">
        <v>100</v>
      </c>
      <c r="Z149">
        <v>173</v>
      </c>
      <c r="AA149">
        <v>19</v>
      </c>
      <c r="AB149">
        <v>123</v>
      </c>
      <c r="AC149">
        <v>642</v>
      </c>
      <c r="AD149">
        <v>15</v>
      </c>
      <c r="AE149">
        <v>0</v>
      </c>
      <c r="AF149">
        <v>81</v>
      </c>
      <c r="AG149">
        <v>2</v>
      </c>
      <c r="AH149">
        <v>33</v>
      </c>
      <c r="AI149">
        <v>74</v>
      </c>
      <c r="AJ149">
        <v>205</v>
      </c>
      <c r="AK149">
        <v>847</v>
      </c>
    </row>
    <row r="150" spans="20:37">
      <c r="T150">
        <v>94</v>
      </c>
      <c r="U150">
        <v>46</v>
      </c>
      <c r="V150">
        <v>5</v>
      </c>
      <c r="W150">
        <v>13</v>
      </c>
      <c r="X150">
        <v>32</v>
      </c>
      <c r="Y150">
        <v>30</v>
      </c>
      <c r="Z150">
        <v>36</v>
      </c>
      <c r="AA150">
        <v>4</v>
      </c>
      <c r="AB150">
        <v>21</v>
      </c>
      <c r="AC150">
        <v>136</v>
      </c>
      <c r="AD150">
        <v>1</v>
      </c>
      <c r="AE150">
        <v>0</v>
      </c>
      <c r="AF150">
        <v>5</v>
      </c>
      <c r="AG150">
        <v>7</v>
      </c>
      <c r="AH150">
        <v>0</v>
      </c>
      <c r="AI150">
        <v>5</v>
      </c>
      <c r="AJ150">
        <v>18</v>
      </c>
      <c r="AK150">
        <v>154</v>
      </c>
    </row>
    <row r="151" spans="20:37">
      <c r="T151">
        <v>94</v>
      </c>
      <c r="U151">
        <v>47</v>
      </c>
      <c r="V151">
        <v>5</v>
      </c>
      <c r="W151">
        <v>72</v>
      </c>
      <c r="X151">
        <v>106</v>
      </c>
      <c r="Y151">
        <v>148</v>
      </c>
      <c r="Z151">
        <v>116</v>
      </c>
      <c r="AA151">
        <v>99</v>
      </c>
      <c r="AB151">
        <v>115</v>
      </c>
      <c r="AC151">
        <v>656</v>
      </c>
      <c r="AD151">
        <v>62</v>
      </c>
      <c r="AE151">
        <v>17</v>
      </c>
      <c r="AF151">
        <v>175</v>
      </c>
      <c r="AG151">
        <v>147</v>
      </c>
      <c r="AH151">
        <v>69</v>
      </c>
      <c r="AI151">
        <v>88</v>
      </c>
      <c r="AJ151">
        <v>558</v>
      </c>
      <c r="AK151">
        <v>1214</v>
      </c>
    </row>
    <row r="152" spans="20:37">
      <c r="T152">
        <v>94</v>
      </c>
      <c r="U152">
        <v>48</v>
      </c>
      <c r="V152">
        <v>5</v>
      </c>
      <c r="W152">
        <v>196</v>
      </c>
      <c r="X152">
        <v>309</v>
      </c>
      <c r="Y152">
        <v>190</v>
      </c>
      <c r="Z152">
        <v>646</v>
      </c>
      <c r="AA152">
        <v>80</v>
      </c>
      <c r="AB152">
        <v>408</v>
      </c>
      <c r="AC152">
        <v>1829</v>
      </c>
      <c r="AD152">
        <v>260</v>
      </c>
      <c r="AE152">
        <v>159</v>
      </c>
      <c r="AF152">
        <v>340</v>
      </c>
      <c r="AG152">
        <v>99</v>
      </c>
      <c r="AH152">
        <v>2</v>
      </c>
      <c r="AI152">
        <v>497</v>
      </c>
      <c r="AJ152">
        <v>1357</v>
      </c>
      <c r="AK152">
        <v>3186</v>
      </c>
    </row>
    <row r="153" spans="20:37">
      <c r="T153">
        <v>94</v>
      </c>
      <c r="U153">
        <v>49</v>
      </c>
      <c r="V153">
        <v>5</v>
      </c>
      <c r="W153">
        <v>48</v>
      </c>
      <c r="X153">
        <v>33</v>
      </c>
      <c r="Y153">
        <v>30</v>
      </c>
      <c r="Z153">
        <v>34</v>
      </c>
      <c r="AA153">
        <v>20</v>
      </c>
      <c r="AB153">
        <v>31</v>
      </c>
      <c r="AC153">
        <v>196</v>
      </c>
      <c r="AD153">
        <v>29</v>
      </c>
      <c r="AE153">
        <v>3</v>
      </c>
      <c r="AF153">
        <v>38</v>
      </c>
      <c r="AG153">
        <v>46</v>
      </c>
      <c r="AH153">
        <v>15</v>
      </c>
      <c r="AI153">
        <v>15</v>
      </c>
      <c r="AJ153">
        <v>146</v>
      </c>
      <c r="AK153">
        <v>342</v>
      </c>
    </row>
    <row r="154" spans="20:37">
      <c r="T154">
        <v>94</v>
      </c>
      <c r="U154">
        <v>50</v>
      </c>
      <c r="V154">
        <v>5</v>
      </c>
      <c r="W154">
        <v>7</v>
      </c>
      <c r="X154">
        <v>17</v>
      </c>
      <c r="Y154">
        <v>15</v>
      </c>
      <c r="Z154">
        <v>31</v>
      </c>
      <c r="AA154">
        <v>0</v>
      </c>
      <c r="AB154">
        <v>25</v>
      </c>
      <c r="AC154">
        <v>95</v>
      </c>
      <c r="AD154">
        <v>1</v>
      </c>
      <c r="AE154">
        <v>1</v>
      </c>
      <c r="AF154">
        <v>0</v>
      </c>
      <c r="AG154">
        <v>2</v>
      </c>
      <c r="AH154">
        <v>0</v>
      </c>
      <c r="AI154">
        <v>5</v>
      </c>
      <c r="AJ154">
        <v>9</v>
      </c>
      <c r="AK154">
        <v>104</v>
      </c>
    </row>
    <row r="155" spans="20:37">
      <c r="T155">
        <v>94</v>
      </c>
      <c r="U155">
        <v>51</v>
      </c>
      <c r="V155">
        <v>5</v>
      </c>
      <c r="W155">
        <v>77</v>
      </c>
      <c r="X155">
        <v>102</v>
      </c>
      <c r="Y155">
        <v>133</v>
      </c>
      <c r="Z155">
        <v>171</v>
      </c>
      <c r="AA155">
        <v>20</v>
      </c>
      <c r="AB155">
        <v>64</v>
      </c>
      <c r="AC155">
        <v>567</v>
      </c>
      <c r="AD155">
        <v>53</v>
      </c>
      <c r="AE155">
        <v>12</v>
      </c>
      <c r="AF155">
        <v>100</v>
      </c>
      <c r="AG155">
        <v>95</v>
      </c>
      <c r="AH155">
        <v>54</v>
      </c>
      <c r="AI155">
        <v>49</v>
      </c>
      <c r="AJ155">
        <v>363</v>
      </c>
      <c r="AK155">
        <v>930</v>
      </c>
    </row>
    <row r="156" spans="20:37">
      <c r="T156">
        <v>94</v>
      </c>
      <c r="U156">
        <v>53</v>
      </c>
      <c r="V156">
        <v>5</v>
      </c>
      <c r="W156">
        <v>35</v>
      </c>
      <c r="X156">
        <v>76</v>
      </c>
      <c r="Y156">
        <v>69</v>
      </c>
      <c r="Z156">
        <v>89</v>
      </c>
      <c r="AA156">
        <v>38</v>
      </c>
      <c r="AB156">
        <v>73</v>
      </c>
      <c r="AC156">
        <v>380</v>
      </c>
      <c r="AD156">
        <v>31</v>
      </c>
      <c r="AE156">
        <v>23</v>
      </c>
      <c r="AF156">
        <v>71</v>
      </c>
      <c r="AG156">
        <v>57</v>
      </c>
      <c r="AH156">
        <v>36</v>
      </c>
      <c r="AI156">
        <v>40</v>
      </c>
      <c r="AJ156">
        <v>258</v>
      </c>
      <c r="AK156">
        <v>638</v>
      </c>
    </row>
    <row r="157" spans="20:37">
      <c r="T157">
        <v>94</v>
      </c>
      <c r="U157">
        <v>54</v>
      </c>
      <c r="V157">
        <v>5</v>
      </c>
      <c r="W157">
        <v>30</v>
      </c>
      <c r="X157">
        <v>69</v>
      </c>
      <c r="Y157">
        <v>47</v>
      </c>
      <c r="Z157">
        <v>110</v>
      </c>
      <c r="AA157">
        <v>15</v>
      </c>
      <c r="AB157">
        <v>21</v>
      </c>
      <c r="AC157">
        <v>292</v>
      </c>
      <c r="AD157">
        <v>6</v>
      </c>
      <c r="AE157">
        <v>0</v>
      </c>
      <c r="AF157">
        <v>27</v>
      </c>
      <c r="AG157">
        <v>23</v>
      </c>
      <c r="AH157">
        <v>2</v>
      </c>
      <c r="AI157">
        <v>6</v>
      </c>
      <c r="AJ157">
        <v>64</v>
      </c>
      <c r="AK157">
        <v>356</v>
      </c>
    </row>
    <row r="158" spans="20:37">
      <c r="T158">
        <v>94</v>
      </c>
      <c r="U158">
        <v>55</v>
      </c>
      <c r="V158">
        <v>5</v>
      </c>
      <c r="W158">
        <v>23</v>
      </c>
      <c r="X158">
        <v>122</v>
      </c>
      <c r="Y158">
        <v>92</v>
      </c>
      <c r="Z158">
        <v>116</v>
      </c>
      <c r="AA158">
        <v>31</v>
      </c>
      <c r="AB158">
        <v>100</v>
      </c>
      <c r="AC158">
        <v>484</v>
      </c>
      <c r="AD158">
        <v>14</v>
      </c>
      <c r="AE158">
        <v>11</v>
      </c>
      <c r="AF158">
        <v>62</v>
      </c>
      <c r="AG158">
        <v>68</v>
      </c>
      <c r="AH158">
        <v>28</v>
      </c>
      <c r="AI158">
        <v>45</v>
      </c>
      <c r="AJ158">
        <v>228</v>
      </c>
      <c r="AK158">
        <v>712</v>
      </c>
    </row>
    <row r="159" spans="20:37">
      <c r="T159">
        <v>94</v>
      </c>
      <c r="U159">
        <v>56</v>
      </c>
      <c r="V159">
        <v>5</v>
      </c>
      <c r="W159">
        <v>40</v>
      </c>
      <c r="X159">
        <v>18</v>
      </c>
      <c r="Y159">
        <v>19</v>
      </c>
      <c r="Z159">
        <v>20</v>
      </c>
      <c r="AA159">
        <v>7</v>
      </c>
      <c r="AB159">
        <v>20</v>
      </c>
      <c r="AC159">
        <v>124</v>
      </c>
      <c r="AD159">
        <v>4</v>
      </c>
      <c r="AE159">
        <v>0</v>
      </c>
      <c r="AF159">
        <v>7</v>
      </c>
      <c r="AG159">
        <v>4</v>
      </c>
      <c r="AH159">
        <v>3</v>
      </c>
      <c r="AI159">
        <v>2</v>
      </c>
      <c r="AJ159">
        <v>20</v>
      </c>
      <c r="AK159">
        <v>144</v>
      </c>
    </row>
    <row r="160" spans="20:37">
      <c r="T160">
        <v>94</v>
      </c>
      <c r="U160">
        <v>57</v>
      </c>
      <c r="V160">
        <v>5</v>
      </c>
      <c r="W160">
        <v>2239</v>
      </c>
      <c r="X160">
        <v>4475</v>
      </c>
      <c r="Y160">
        <v>3756</v>
      </c>
      <c r="Z160">
        <v>5560</v>
      </c>
      <c r="AA160">
        <v>1480</v>
      </c>
      <c r="AB160">
        <v>4162</v>
      </c>
      <c r="AC160">
        <v>21672</v>
      </c>
      <c r="AD160">
        <v>2086</v>
      </c>
      <c r="AE160">
        <v>1903</v>
      </c>
      <c r="AF160">
        <v>4743</v>
      </c>
      <c r="AG160">
        <v>3603</v>
      </c>
      <c r="AH160">
        <v>2580</v>
      </c>
      <c r="AI160">
        <v>4094</v>
      </c>
      <c r="AJ160">
        <v>19009</v>
      </c>
      <c r="AK160">
        <v>40681</v>
      </c>
    </row>
    <row r="161" spans="20:37">
      <c r="T161">
        <v>94</v>
      </c>
      <c r="U161">
        <v>72</v>
      </c>
      <c r="V161">
        <v>5</v>
      </c>
      <c r="W161">
        <v>39</v>
      </c>
      <c r="X161">
        <v>21</v>
      </c>
      <c r="Y161">
        <v>51</v>
      </c>
      <c r="Z161">
        <v>32</v>
      </c>
      <c r="AA161">
        <v>16</v>
      </c>
      <c r="AB161">
        <v>50</v>
      </c>
      <c r="AC161">
        <v>209</v>
      </c>
      <c r="AD161">
        <v>92</v>
      </c>
      <c r="AE161">
        <v>35</v>
      </c>
      <c r="AF161">
        <v>92</v>
      </c>
      <c r="AG161">
        <v>61</v>
      </c>
      <c r="AH161">
        <v>57</v>
      </c>
      <c r="AI161">
        <v>52</v>
      </c>
      <c r="AJ161">
        <v>389</v>
      </c>
      <c r="AK161">
        <v>598</v>
      </c>
    </row>
    <row r="162" spans="20:37">
      <c r="T162">
        <v>94</v>
      </c>
      <c r="U162">
        <v>99</v>
      </c>
      <c r="V162">
        <v>5</v>
      </c>
      <c r="W162">
        <v>2278</v>
      </c>
      <c r="X162">
        <v>4496</v>
      </c>
      <c r="Y162">
        <v>3807</v>
      </c>
      <c r="Z162">
        <v>5592</v>
      </c>
      <c r="AA162">
        <v>1496</v>
      </c>
      <c r="AB162">
        <v>4212</v>
      </c>
      <c r="AC162">
        <v>21881</v>
      </c>
      <c r="AD162">
        <v>2178</v>
      </c>
      <c r="AE162">
        <v>1938</v>
      </c>
      <c r="AF162">
        <v>4835</v>
      </c>
      <c r="AG162">
        <v>3664</v>
      </c>
      <c r="AH162">
        <v>2637</v>
      </c>
      <c r="AI162">
        <v>4146</v>
      </c>
      <c r="AJ162">
        <v>19398</v>
      </c>
      <c r="AK162">
        <v>41279</v>
      </c>
    </row>
    <row r="163" spans="20:37">
      <c r="T163">
        <v>95</v>
      </c>
      <c r="U163">
        <v>1</v>
      </c>
      <c r="V163">
        <v>5</v>
      </c>
      <c r="W163">
        <v>30</v>
      </c>
      <c r="X163">
        <v>103</v>
      </c>
      <c r="Y163">
        <v>31</v>
      </c>
      <c r="Z163">
        <v>100</v>
      </c>
      <c r="AA163">
        <v>15</v>
      </c>
      <c r="AB163">
        <v>86</v>
      </c>
      <c r="AC163">
        <v>365</v>
      </c>
      <c r="AD163">
        <v>32</v>
      </c>
      <c r="AE163">
        <v>4</v>
      </c>
      <c r="AF163">
        <v>141</v>
      </c>
      <c r="AG163">
        <v>86</v>
      </c>
      <c r="AH163">
        <v>245</v>
      </c>
      <c r="AI163">
        <v>240</v>
      </c>
      <c r="AJ163">
        <v>748</v>
      </c>
      <c r="AK163">
        <v>1113</v>
      </c>
    </row>
    <row r="164" spans="20:37">
      <c r="T164">
        <v>95</v>
      </c>
      <c r="U164">
        <v>2</v>
      </c>
      <c r="V164">
        <v>5</v>
      </c>
      <c r="W164">
        <v>19</v>
      </c>
      <c r="X164">
        <v>9</v>
      </c>
      <c r="Y164">
        <v>3</v>
      </c>
      <c r="Z164">
        <v>12</v>
      </c>
      <c r="AA164">
        <v>6</v>
      </c>
      <c r="AB164">
        <v>5</v>
      </c>
      <c r="AC164">
        <v>54</v>
      </c>
      <c r="AD164">
        <v>8</v>
      </c>
      <c r="AE164">
        <v>0</v>
      </c>
      <c r="AF164">
        <v>2</v>
      </c>
      <c r="AG164">
        <v>11</v>
      </c>
      <c r="AH164">
        <v>5</v>
      </c>
      <c r="AI164">
        <v>7</v>
      </c>
      <c r="AJ164">
        <v>33</v>
      </c>
      <c r="AK164">
        <v>87</v>
      </c>
    </row>
    <row r="165" spans="20:37">
      <c r="T165">
        <v>95</v>
      </c>
      <c r="U165">
        <v>4</v>
      </c>
      <c r="V165">
        <v>5</v>
      </c>
      <c r="W165">
        <v>115</v>
      </c>
      <c r="X165">
        <v>84</v>
      </c>
      <c r="Y165">
        <v>56</v>
      </c>
      <c r="Z165">
        <v>111</v>
      </c>
      <c r="AA165">
        <v>43</v>
      </c>
      <c r="AB165">
        <v>85</v>
      </c>
      <c r="AC165">
        <v>494</v>
      </c>
      <c r="AD165">
        <v>36</v>
      </c>
      <c r="AE165">
        <v>15</v>
      </c>
      <c r="AF165">
        <v>198</v>
      </c>
      <c r="AG165">
        <v>115</v>
      </c>
      <c r="AH165">
        <v>73</v>
      </c>
      <c r="AI165">
        <v>100</v>
      </c>
      <c r="AJ165">
        <v>537</v>
      </c>
      <c r="AK165">
        <v>1031</v>
      </c>
    </row>
    <row r="166" spans="20:37">
      <c r="T166">
        <v>95</v>
      </c>
      <c r="U166">
        <v>5</v>
      </c>
      <c r="V166">
        <v>5</v>
      </c>
      <c r="W166">
        <v>25</v>
      </c>
      <c r="X166">
        <v>104</v>
      </c>
      <c r="Y166">
        <v>104</v>
      </c>
      <c r="Z166">
        <v>131</v>
      </c>
      <c r="AA166">
        <v>21</v>
      </c>
      <c r="AB166">
        <v>58</v>
      </c>
      <c r="AC166">
        <v>443</v>
      </c>
      <c r="AD166">
        <v>15</v>
      </c>
      <c r="AE166">
        <v>6</v>
      </c>
      <c r="AF166">
        <v>40</v>
      </c>
      <c r="AG166">
        <v>17</v>
      </c>
      <c r="AH166">
        <v>44</v>
      </c>
      <c r="AI166">
        <v>66</v>
      </c>
      <c r="AJ166">
        <v>188</v>
      </c>
      <c r="AK166">
        <v>631</v>
      </c>
    </row>
    <row r="167" spans="20:37">
      <c r="T167">
        <v>95</v>
      </c>
      <c r="U167">
        <v>6</v>
      </c>
      <c r="V167">
        <v>5</v>
      </c>
      <c r="W167">
        <v>196</v>
      </c>
      <c r="X167">
        <v>284</v>
      </c>
      <c r="Y167">
        <v>384</v>
      </c>
      <c r="Z167">
        <v>403</v>
      </c>
      <c r="AA167">
        <v>132</v>
      </c>
      <c r="AB167">
        <v>298</v>
      </c>
      <c r="AC167">
        <v>1697</v>
      </c>
      <c r="AD167">
        <v>290</v>
      </c>
      <c r="AE167">
        <v>310</v>
      </c>
      <c r="AF167">
        <v>930</v>
      </c>
      <c r="AG167">
        <v>526</v>
      </c>
      <c r="AH167">
        <v>183</v>
      </c>
      <c r="AI167">
        <v>256</v>
      </c>
      <c r="AJ167">
        <v>2495</v>
      </c>
      <c r="AK167">
        <v>4192</v>
      </c>
    </row>
    <row r="168" spans="20:37">
      <c r="T168">
        <v>95</v>
      </c>
      <c r="U168">
        <v>8</v>
      </c>
      <c r="V168">
        <v>5</v>
      </c>
      <c r="W168">
        <v>79</v>
      </c>
      <c r="X168">
        <v>76</v>
      </c>
      <c r="Y168">
        <v>46</v>
      </c>
      <c r="Z168">
        <v>87</v>
      </c>
      <c r="AA168">
        <v>33</v>
      </c>
      <c r="AB168">
        <v>32</v>
      </c>
      <c r="AC168">
        <v>353</v>
      </c>
      <c r="AD168">
        <v>42</v>
      </c>
      <c r="AE168">
        <v>29</v>
      </c>
      <c r="AF168">
        <v>96</v>
      </c>
      <c r="AG168">
        <v>37</v>
      </c>
      <c r="AH168">
        <v>41</v>
      </c>
      <c r="AI168">
        <v>47</v>
      </c>
      <c r="AJ168">
        <v>292</v>
      </c>
      <c r="AK168">
        <v>645</v>
      </c>
    </row>
    <row r="169" spans="20:37">
      <c r="T169">
        <v>95</v>
      </c>
      <c r="U169">
        <v>9</v>
      </c>
      <c r="V169">
        <v>5</v>
      </c>
      <c r="W169">
        <v>8</v>
      </c>
      <c r="X169">
        <v>17</v>
      </c>
      <c r="Y169">
        <v>31</v>
      </c>
      <c r="Z169">
        <v>25</v>
      </c>
      <c r="AA169">
        <v>0</v>
      </c>
      <c r="AB169">
        <v>6</v>
      </c>
      <c r="AC169">
        <v>87</v>
      </c>
      <c r="AD169">
        <v>33</v>
      </c>
      <c r="AE169">
        <v>24</v>
      </c>
      <c r="AF169">
        <v>48</v>
      </c>
      <c r="AG169">
        <v>60</v>
      </c>
      <c r="AH169">
        <v>29</v>
      </c>
      <c r="AI169">
        <v>36</v>
      </c>
      <c r="AJ169">
        <v>230</v>
      </c>
      <c r="AK169">
        <v>317</v>
      </c>
    </row>
    <row r="170" spans="20:37">
      <c r="T170">
        <v>95</v>
      </c>
      <c r="U170">
        <v>10</v>
      </c>
      <c r="V170">
        <v>5</v>
      </c>
      <c r="W170">
        <v>0</v>
      </c>
      <c r="X170">
        <v>22</v>
      </c>
      <c r="Y170">
        <v>4</v>
      </c>
      <c r="Z170">
        <v>14</v>
      </c>
      <c r="AA170">
        <v>4</v>
      </c>
      <c r="AB170">
        <v>17</v>
      </c>
      <c r="AC170">
        <v>61</v>
      </c>
      <c r="AD170">
        <v>11</v>
      </c>
      <c r="AE170">
        <v>1</v>
      </c>
      <c r="AF170">
        <v>22</v>
      </c>
      <c r="AG170">
        <v>12</v>
      </c>
      <c r="AH170">
        <v>7</v>
      </c>
      <c r="AI170">
        <v>7</v>
      </c>
      <c r="AJ170">
        <v>60</v>
      </c>
      <c r="AK170">
        <v>121</v>
      </c>
    </row>
    <row r="171" spans="20:37">
      <c r="T171">
        <v>95</v>
      </c>
      <c r="U171">
        <v>11</v>
      </c>
      <c r="V171">
        <v>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5</v>
      </c>
      <c r="AE171">
        <v>0</v>
      </c>
      <c r="AF171">
        <v>3</v>
      </c>
      <c r="AG171">
        <v>2</v>
      </c>
      <c r="AH171">
        <v>0</v>
      </c>
      <c r="AI171">
        <v>48</v>
      </c>
      <c r="AJ171">
        <v>58</v>
      </c>
      <c r="AK171">
        <v>58</v>
      </c>
    </row>
    <row r="172" spans="20:37">
      <c r="T172">
        <v>95</v>
      </c>
      <c r="U172">
        <v>12</v>
      </c>
      <c r="V172">
        <v>5</v>
      </c>
      <c r="W172">
        <v>105</v>
      </c>
      <c r="X172">
        <v>253</v>
      </c>
      <c r="Y172">
        <v>245</v>
      </c>
      <c r="Z172">
        <v>68</v>
      </c>
      <c r="AA172">
        <v>45</v>
      </c>
      <c r="AB172">
        <v>19</v>
      </c>
      <c r="AC172">
        <v>735</v>
      </c>
      <c r="AD172">
        <v>110</v>
      </c>
      <c r="AE172">
        <v>32</v>
      </c>
      <c r="AF172">
        <v>752</v>
      </c>
      <c r="AG172">
        <v>332</v>
      </c>
      <c r="AH172">
        <v>297</v>
      </c>
      <c r="AI172">
        <v>485</v>
      </c>
      <c r="AJ172">
        <v>2008</v>
      </c>
      <c r="AK172">
        <v>2743</v>
      </c>
    </row>
    <row r="173" spans="20:37">
      <c r="T173">
        <v>95</v>
      </c>
      <c r="U173">
        <v>13</v>
      </c>
      <c r="V173">
        <v>5</v>
      </c>
      <c r="W173">
        <v>51</v>
      </c>
      <c r="X173">
        <v>145</v>
      </c>
      <c r="Y173">
        <v>190</v>
      </c>
      <c r="Z173">
        <v>199</v>
      </c>
      <c r="AA173">
        <v>56</v>
      </c>
      <c r="AB173">
        <v>157</v>
      </c>
      <c r="AC173">
        <v>798</v>
      </c>
      <c r="AD173">
        <v>91</v>
      </c>
      <c r="AE173">
        <v>63</v>
      </c>
      <c r="AF173">
        <v>119</v>
      </c>
      <c r="AG173">
        <v>112</v>
      </c>
      <c r="AH173">
        <v>54</v>
      </c>
      <c r="AI173">
        <v>189</v>
      </c>
      <c r="AJ173">
        <v>628</v>
      </c>
      <c r="AK173">
        <v>1426</v>
      </c>
    </row>
    <row r="174" spans="20:37">
      <c r="T174">
        <v>95</v>
      </c>
      <c r="U174">
        <v>15</v>
      </c>
      <c r="V174">
        <v>5</v>
      </c>
      <c r="W174">
        <v>0</v>
      </c>
      <c r="X174">
        <v>13</v>
      </c>
      <c r="Y174">
        <v>19</v>
      </c>
      <c r="Z174">
        <v>6</v>
      </c>
      <c r="AA174">
        <v>0</v>
      </c>
      <c r="AB174">
        <v>5</v>
      </c>
      <c r="AC174">
        <v>43</v>
      </c>
      <c r="AD174">
        <v>8</v>
      </c>
      <c r="AE174">
        <v>11</v>
      </c>
      <c r="AF174">
        <v>31</v>
      </c>
      <c r="AG174">
        <v>10</v>
      </c>
      <c r="AH174">
        <v>21</v>
      </c>
      <c r="AI174">
        <v>6</v>
      </c>
      <c r="AJ174">
        <v>87</v>
      </c>
      <c r="AK174">
        <v>130</v>
      </c>
    </row>
    <row r="175" spans="20:37">
      <c r="T175">
        <v>95</v>
      </c>
      <c r="U175">
        <v>16</v>
      </c>
      <c r="V175">
        <v>5</v>
      </c>
      <c r="W175">
        <v>33</v>
      </c>
      <c r="X175">
        <v>52</v>
      </c>
      <c r="Y175">
        <v>30</v>
      </c>
      <c r="Z175">
        <v>57</v>
      </c>
      <c r="AA175">
        <v>8</v>
      </c>
      <c r="AB175">
        <v>24</v>
      </c>
      <c r="AC175">
        <v>204</v>
      </c>
      <c r="AD175">
        <v>6</v>
      </c>
      <c r="AE175">
        <v>0</v>
      </c>
      <c r="AF175">
        <v>15</v>
      </c>
      <c r="AG175">
        <v>3</v>
      </c>
      <c r="AH175">
        <v>8</v>
      </c>
      <c r="AI175">
        <v>10</v>
      </c>
      <c r="AJ175">
        <v>42</v>
      </c>
      <c r="AK175">
        <v>246</v>
      </c>
    </row>
    <row r="176" spans="20:37">
      <c r="T176">
        <v>95</v>
      </c>
      <c r="U176">
        <v>17</v>
      </c>
      <c r="V176">
        <v>5</v>
      </c>
      <c r="W176">
        <v>60</v>
      </c>
      <c r="X176">
        <v>247</v>
      </c>
      <c r="Y176">
        <v>4</v>
      </c>
      <c r="Z176">
        <v>170</v>
      </c>
      <c r="AA176">
        <v>23</v>
      </c>
      <c r="AB176">
        <v>134</v>
      </c>
      <c r="AC176">
        <v>638</v>
      </c>
      <c r="AD176">
        <v>92</v>
      </c>
      <c r="AE176">
        <v>4</v>
      </c>
      <c r="AF176">
        <v>246</v>
      </c>
      <c r="AG176">
        <v>145</v>
      </c>
      <c r="AH176">
        <v>165</v>
      </c>
      <c r="AI176">
        <v>296</v>
      </c>
      <c r="AJ176">
        <v>948</v>
      </c>
      <c r="AK176">
        <v>1586</v>
      </c>
    </row>
    <row r="177" spans="20:37">
      <c r="T177">
        <v>95</v>
      </c>
      <c r="U177">
        <v>18</v>
      </c>
      <c r="V177">
        <v>5</v>
      </c>
      <c r="W177">
        <v>126</v>
      </c>
      <c r="X177">
        <v>107</v>
      </c>
      <c r="Y177">
        <v>93</v>
      </c>
      <c r="Z177">
        <v>51</v>
      </c>
      <c r="AA177">
        <v>45</v>
      </c>
      <c r="AB177">
        <v>253</v>
      </c>
      <c r="AC177">
        <v>675</v>
      </c>
      <c r="AD177">
        <v>19</v>
      </c>
      <c r="AE177">
        <v>15</v>
      </c>
      <c r="AF177">
        <v>64</v>
      </c>
      <c r="AG177">
        <v>20</v>
      </c>
      <c r="AH177">
        <v>48</v>
      </c>
      <c r="AI177">
        <v>119</v>
      </c>
      <c r="AJ177">
        <v>285</v>
      </c>
      <c r="AK177">
        <v>960</v>
      </c>
    </row>
    <row r="178" spans="20:37">
      <c r="T178">
        <v>95</v>
      </c>
      <c r="U178">
        <v>19</v>
      </c>
      <c r="V178">
        <v>5</v>
      </c>
      <c r="W178">
        <v>27</v>
      </c>
      <c r="X178">
        <v>113</v>
      </c>
      <c r="Y178">
        <v>81</v>
      </c>
      <c r="Z178">
        <v>105</v>
      </c>
      <c r="AA178">
        <v>38</v>
      </c>
      <c r="AB178">
        <v>54</v>
      </c>
      <c r="AC178">
        <v>418</v>
      </c>
      <c r="AD178">
        <v>2</v>
      </c>
      <c r="AE178">
        <v>0</v>
      </c>
      <c r="AF178">
        <v>35</v>
      </c>
      <c r="AG178">
        <v>32</v>
      </c>
      <c r="AH178">
        <v>12</v>
      </c>
      <c r="AI178">
        <v>28</v>
      </c>
      <c r="AJ178">
        <v>109</v>
      </c>
      <c r="AK178">
        <v>527</v>
      </c>
    </row>
    <row r="179" spans="20:37">
      <c r="T179">
        <v>95</v>
      </c>
      <c r="U179">
        <v>20</v>
      </c>
      <c r="V179">
        <v>5</v>
      </c>
      <c r="W179">
        <v>27</v>
      </c>
      <c r="X179">
        <v>69</v>
      </c>
      <c r="Y179">
        <v>46</v>
      </c>
      <c r="Z179">
        <v>93</v>
      </c>
      <c r="AA179">
        <v>9</v>
      </c>
      <c r="AB179">
        <v>58</v>
      </c>
      <c r="AC179">
        <v>302</v>
      </c>
      <c r="AD179">
        <v>14</v>
      </c>
      <c r="AE179">
        <v>5</v>
      </c>
      <c r="AF179">
        <v>24</v>
      </c>
      <c r="AG179">
        <v>33</v>
      </c>
      <c r="AH179">
        <v>30</v>
      </c>
      <c r="AI179">
        <v>34</v>
      </c>
      <c r="AJ179">
        <v>140</v>
      </c>
      <c r="AK179">
        <v>442</v>
      </c>
    </row>
    <row r="180" spans="20:37">
      <c r="T180">
        <v>95</v>
      </c>
      <c r="U180">
        <v>21</v>
      </c>
      <c r="V180">
        <v>5</v>
      </c>
      <c r="W180">
        <v>45</v>
      </c>
      <c r="X180">
        <v>175</v>
      </c>
      <c r="Y180">
        <v>207</v>
      </c>
      <c r="Z180">
        <v>14</v>
      </c>
      <c r="AA180">
        <v>75</v>
      </c>
      <c r="AB180">
        <v>81</v>
      </c>
      <c r="AC180">
        <v>597</v>
      </c>
      <c r="AD180">
        <v>23</v>
      </c>
      <c r="AE180">
        <v>73</v>
      </c>
      <c r="AF180">
        <v>6</v>
      </c>
      <c r="AG180">
        <v>31</v>
      </c>
      <c r="AH180">
        <v>58</v>
      </c>
      <c r="AI180">
        <v>61</v>
      </c>
      <c r="AJ180">
        <v>252</v>
      </c>
      <c r="AK180">
        <v>849</v>
      </c>
    </row>
    <row r="181" spans="20:37">
      <c r="T181">
        <v>95</v>
      </c>
      <c r="U181">
        <v>22</v>
      </c>
      <c r="V181">
        <v>5</v>
      </c>
      <c r="W181">
        <v>54</v>
      </c>
      <c r="X181">
        <v>65</v>
      </c>
      <c r="Y181">
        <v>73</v>
      </c>
      <c r="Z181">
        <v>209</v>
      </c>
      <c r="AA181">
        <v>67</v>
      </c>
      <c r="AB181">
        <v>135</v>
      </c>
      <c r="AC181">
        <v>603</v>
      </c>
      <c r="AD181">
        <v>28</v>
      </c>
      <c r="AE181">
        <v>4</v>
      </c>
      <c r="AF181">
        <v>78</v>
      </c>
      <c r="AG181">
        <v>35</v>
      </c>
      <c r="AH181">
        <v>42</v>
      </c>
      <c r="AI181">
        <v>93</v>
      </c>
      <c r="AJ181">
        <v>280</v>
      </c>
      <c r="AK181">
        <v>883</v>
      </c>
    </row>
    <row r="182" spans="20:37">
      <c r="T182">
        <v>95</v>
      </c>
      <c r="U182">
        <v>23</v>
      </c>
      <c r="V182">
        <v>5</v>
      </c>
      <c r="W182">
        <v>8</v>
      </c>
      <c r="X182">
        <v>27</v>
      </c>
      <c r="Y182">
        <v>36</v>
      </c>
      <c r="Z182">
        <v>36</v>
      </c>
      <c r="AA182">
        <v>12</v>
      </c>
      <c r="AB182">
        <v>29</v>
      </c>
      <c r="AC182">
        <v>148</v>
      </c>
      <c r="AD182">
        <v>4</v>
      </c>
      <c r="AE182">
        <v>0</v>
      </c>
      <c r="AF182">
        <v>7</v>
      </c>
      <c r="AG182">
        <v>10</v>
      </c>
      <c r="AH182">
        <v>8</v>
      </c>
      <c r="AI182">
        <v>10</v>
      </c>
      <c r="AJ182">
        <v>39</v>
      </c>
      <c r="AK182">
        <v>187</v>
      </c>
    </row>
    <row r="183" spans="20:37">
      <c r="T183">
        <v>95</v>
      </c>
      <c r="U183">
        <v>24</v>
      </c>
      <c r="V183">
        <v>5</v>
      </c>
      <c r="W183">
        <v>25</v>
      </c>
      <c r="X183">
        <v>67</v>
      </c>
      <c r="Y183">
        <v>45</v>
      </c>
      <c r="Z183">
        <v>32</v>
      </c>
      <c r="AA183">
        <v>14</v>
      </c>
      <c r="AB183">
        <v>21</v>
      </c>
      <c r="AC183">
        <v>204</v>
      </c>
      <c r="AD183">
        <v>45</v>
      </c>
      <c r="AE183">
        <v>49</v>
      </c>
      <c r="AF183">
        <v>93</v>
      </c>
      <c r="AG183">
        <v>73</v>
      </c>
      <c r="AH183">
        <v>55</v>
      </c>
      <c r="AI183">
        <v>152</v>
      </c>
      <c r="AJ183">
        <v>467</v>
      </c>
      <c r="AK183">
        <v>671</v>
      </c>
    </row>
    <row r="184" spans="20:37">
      <c r="T184">
        <v>95</v>
      </c>
      <c r="U184">
        <v>25</v>
      </c>
      <c r="V184">
        <v>5</v>
      </c>
      <c r="W184">
        <v>10</v>
      </c>
      <c r="X184">
        <v>11</v>
      </c>
      <c r="Y184">
        <v>20</v>
      </c>
      <c r="Z184">
        <v>29</v>
      </c>
      <c r="AA184">
        <v>3</v>
      </c>
      <c r="AB184">
        <v>14</v>
      </c>
      <c r="AC184">
        <v>87</v>
      </c>
      <c r="AD184">
        <v>41</v>
      </c>
      <c r="AE184">
        <v>74</v>
      </c>
      <c r="AF184">
        <v>104</v>
      </c>
      <c r="AG184">
        <v>105</v>
      </c>
      <c r="AH184">
        <v>63</v>
      </c>
      <c r="AI184">
        <v>65</v>
      </c>
      <c r="AJ184">
        <v>452</v>
      </c>
      <c r="AK184">
        <v>539</v>
      </c>
    </row>
    <row r="185" spans="20:37">
      <c r="T185">
        <v>95</v>
      </c>
      <c r="U185">
        <v>26</v>
      </c>
      <c r="V185">
        <v>5</v>
      </c>
      <c r="W185">
        <v>36</v>
      </c>
      <c r="X185">
        <v>105</v>
      </c>
      <c r="Y185">
        <v>138</v>
      </c>
      <c r="Z185">
        <v>226</v>
      </c>
      <c r="AA185">
        <v>48</v>
      </c>
      <c r="AB185">
        <v>153</v>
      </c>
      <c r="AC185">
        <v>706</v>
      </c>
      <c r="AD185">
        <v>100</v>
      </c>
      <c r="AE185">
        <v>25</v>
      </c>
      <c r="AF185">
        <v>249</v>
      </c>
      <c r="AG185">
        <v>214</v>
      </c>
      <c r="AH185">
        <v>104</v>
      </c>
      <c r="AI185">
        <v>132</v>
      </c>
      <c r="AJ185">
        <v>824</v>
      </c>
      <c r="AK185">
        <v>1530</v>
      </c>
    </row>
    <row r="186" spans="20:37">
      <c r="T186">
        <v>95</v>
      </c>
      <c r="U186">
        <v>27</v>
      </c>
      <c r="V186">
        <v>5</v>
      </c>
      <c r="W186">
        <v>15</v>
      </c>
      <c r="X186">
        <v>75</v>
      </c>
      <c r="Y186">
        <v>102</v>
      </c>
      <c r="Z186">
        <v>97</v>
      </c>
      <c r="AA186">
        <v>36</v>
      </c>
      <c r="AB186">
        <v>65</v>
      </c>
      <c r="AC186">
        <v>390</v>
      </c>
      <c r="AD186">
        <v>19</v>
      </c>
      <c r="AE186">
        <v>9</v>
      </c>
      <c r="AF186">
        <v>39</v>
      </c>
      <c r="AG186">
        <v>58</v>
      </c>
      <c r="AH186">
        <v>38</v>
      </c>
      <c r="AI186">
        <v>44</v>
      </c>
      <c r="AJ186">
        <v>207</v>
      </c>
      <c r="AK186">
        <v>597</v>
      </c>
    </row>
    <row r="187" spans="20:37">
      <c r="T187">
        <v>95</v>
      </c>
      <c r="U187">
        <v>28</v>
      </c>
      <c r="V187">
        <v>5</v>
      </c>
      <c r="W187">
        <v>58</v>
      </c>
      <c r="X187">
        <v>109</v>
      </c>
      <c r="Y187">
        <v>130</v>
      </c>
      <c r="Z187">
        <v>69</v>
      </c>
      <c r="AA187">
        <v>19</v>
      </c>
      <c r="AB187">
        <v>109</v>
      </c>
      <c r="AC187">
        <v>494</v>
      </c>
      <c r="AD187">
        <v>13</v>
      </c>
      <c r="AE187">
        <v>2</v>
      </c>
      <c r="AF187">
        <v>65</v>
      </c>
      <c r="AG187">
        <v>25</v>
      </c>
      <c r="AH187">
        <v>147</v>
      </c>
      <c r="AI187">
        <v>110</v>
      </c>
      <c r="AJ187">
        <v>362</v>
      </c>
      <c r="AK187">
        <v>856</v>
      </c>
    </row>
    <row r="188" spans="20:37">
      <c r="T188">
        <v>95</v>
      </c>
      <c r="U188">
        <v>29</v>
      </c>
      <c r="V188">
        <v>5</v>
      </c>
      <c r="W188">
        <v>67</v>
      </c>
      <c r="X188">
        <v>149</v>
      </c>
      <c r="Y188">
        <v>123</v>
      </c>
      <c r="Z188">
        <v>245</v>
      </c>
      <c r="AA188">
        <v>21</v>
      </c>
      <c r="AB188">
        <v>101</v>
      </c>
      <c r="AC188">
        <v>706</v>
      </c>
      <c r="AD188">
        <v>62</v>
      </c>
      <c r="AE188">
        <v>39</v>
      </c>
      <c r="AF188">
        <v>113</v>
      </c>
      <c r="AG188">
        <v>54</v>
      </c>
      <c r="AH188">
        <v>23</v>
      </c>
      <c r="AI188">
        <v>34</v>
      </c>
      <c r="AJ188">
        <v>325</v>
      </c>
      <c r="AK188">
        <v>1031</v>
      </c>
    </row>
    <row r="189" spans="20:37">
      <c r="T189">
        <v>95</v>
      </c>
      <c r="U189">
        <v>30</v>
      </c>
      <c r="V189">
        <v>5</v>
      </c>
      <c r="W189">
        <v>32</v>
      </c>
      <c r="X189">
        <v>43</v>
      </c>
      <c r="Y189">
        <v>43</v>
      </c>
      <c r="Z189">
        <v>26</v>
      </c>
      <c r="AA189">
        <v>10</v>
      </c>
      <c r="AB189">
        <v>25</v>
      </c>
      <c r="AC189">
        <v>179</v>
      </c>
      <c r="AD189">
        <v>1</v>
      </c>
      <c r="AE189">
        <v>0</v>
      </c>
      <c r="AF189">
        <v>22</v>
      </c>
      <c r="AG189">
        <v>5</v>
      </c>
      <c r="AH189">
        <v>4</v>
      </c>
      <c r="AI189">
        <v>4</v>
      </c>
      <c r="AJ189">
        <v>36</v>
      </c>
      <c r="AK189">
        <v>215</v>
      </c>
    </row>
    <row r="190" spans="20:37">
      <c r="T190">
        <v>95</v>
      </c>
      <c r="U190">
        <v>31</v>
      </c>
      <c r="V190">
        <v>5</v>
      </c>
      <c r="W190">
        <v>20</v>
      </c>
      <c r="X190">
        <v>47</v>
      </c>
      <c r="Y190">
        <v>43</v>
      </c>
      <c r="Z190">
        <v>42</v>
      </c>
      <c r="AA190">
        <v>5</v>
      </c>
      <c r="AB190">
        <v>45</v>
      </c>
      <c r="AC190">
        <v>202</v>
      </c>
      <c r="AD190">
        <v>0</v>
      </c>
      <c r="AE190">
        <v>1</v>
      </c>
      <c r="AF190">
        <v>14</v>
      </c>
      <c r="AG190">
        <v>15</v>
      </c>
      <c r="AH190">
        <v>7</v>
      </c>
      <c r="AI190">
        <v>15</v>
      </c>
      <c r="AJ190">
        <v>52</v>
      </c>
      <c r="AK190">
        <v>254</v>
      </c>
    </row>
    <row r="191" spans="20:37">
      <c r="T191">
        <v>95</v>
      </c>
      <c r="U191">
        <v>32</v>
      </c>
      <c r="V191">
        <v>5</v>
      </c>
      <c r="W191">
        <v>43</v>
      </c>
      <c r="X191">
        <v>39</v>
      </c>
      <c r="Y191">
        <v>20</v>
      </c>
      <c r="Z191">
        <v>35</v>
      </c>
      <c r="AA191">
        <v>17</v>
      </c>
      <c r="AB191">
        <v>20</v>
      </c>
      <c r="AC191">
        <v>174</v>
      </c>
      <c r="AD191">
        <v>22</v>
      </c>
      <c r="AE191">
        <v>6</v>
      </c>
      <c r="AF191">
        <v>63</v>
      </c>
      <c r="AG191">
        <v>52</v>
      </c>
      <c r="AH191">
        <v>25</v>
      </c>
      <c r="AI191">
        <v>25</v>
      </c>
      <c r="AJ191">
        <v>193</v>
      </c>
      <c r="AK191">
        <v>367</v>
      </c>
    </row>
    <row r="192" spans="20:37">
      <c r="T192">
        <v>95</v>
      </c>
      <c r="U192">
        <v>33</v>
      </c>
      <c r="V192">
        <v>5</v>
      </c>
      <c r="W192">
        <v>10</v>
      </c>
      <c r="X192">
        <v>20</v>
      </c>
      <c r="Y192">
        <v>9</v>
      </c>
      <c r="Z192">
        <v>19</v>
      </c>
      <c r="AA192">
        <v>6</v>
      </c>
      <c r="AB192">
        <v>20</v>
      </c>
      <c r="AC192">
        <v>84</v>
      </c>
      <c r="AD192">
        <v>10</v>
      </c>
      <c r="AE192">
        <v>2</v>
      </c>
      <c r="AF192">
        <v>27</v>
      </c>
      <c r="AG192">
        <v>12</v>
      </c>
      <c r="AH192">
        <v>12</v>
      </c>
      <c r="AI192">
        <v>14</v>
      </c>
      <c r="AJ192">
        <v>77</v>
      </c>
      <c r="AK192">
        <v>161</v>
      </c>
    </row>
    <row r="193" spans="20:37">
      <c r="T193">
        <v>95</v>
      </c>
      <c r="U193">
        <v>34</v>
      </c>
      <c r="V193">
        <v>5</v>
      </c>
      <c r="W193">
        <v>16</v>
      </c>
      <c r="X193">
        <v>54</v>
      </c>
      <c r="Y193">
        <v>32</v>
      </c>
      <c r="Z193">
        <v>41</v>
      </c>
      <c r="AA193">
        <v>14</v>
      </c>
      <c r="AB193">
        <v>36</v>
      </c>
      <c r="AC193">
        <v>193</v>
      </c>
      <c r="AD193">
        <v>43</v>
      </c>
      <c r="AE193">
        <v>42</v>
      </c>
      <c r="AF193">
        <v>184</v>
      </c>
      <c r="AG193">
        <v>154</v>
      </c>
      <c r="AH193">
        <v>57</v>
      </c>
      <c r="AI193">
        <v>100</v>
      </c>
      <c r="AJ193">
        <v>580</v>
      </c>
      <c r="AK193">
        <v>773</v>
      </c>
    </row>
    <row r="194" spans="20:37">
      <c r="T194">
        <v>95</v>
      </c>
      <c r="U194">
        <v>35</v>
      </c>
      <c r="V194">
        <v>5</v>
      </c>
      <c r="W194">
        <v>88</v>
      </c>
      <c r="X194">
        <v>53</v>
      </c>
      <c r="Y194">
        <v>43</v>
      </c>
      <c r="Z194">
        <v>76</v>
      </c>
      <c r="AA194">
        <v>11</v>
      </c>
      <c r="AB194">
        <v>72</v>
      </c>
      <c r="AC194">
        <v>343</v>
      </c>
      <c r="AD194">
        <v>13</v>
      </c>
      <c r="AE194">
        <v>0</v>
      </c>
      <c r="AF194">
        <v>50</v>
      </c>
      <c r="AG194">
        <v>23</v>
      </c>
      <c r="AH194">
        <v>28</v>
      </c>
      <c r="AI194">
        <v>28</v>
      </c>
      <c r="AJ194">
        <v>142</v>
      </c>
      <c r="AK194">
        <v>485</v>
      </c>
    </row>
    <row r="195" spans="20:37">
      <c r="T195">
        <v>95</v>
      </c>
      <c r="U195">
        <v>36</v>
      </c>
      <c r="V195">
        <v>5</v>
      </c>
      <c r="W195">
        <v>32</v>
      </c>
      <c r="X195">
        <v>75</v>
      </c>
      <c r="Y195">
        <v>120</v>
      </c>
      <c r="Z195">
        <v>97</v>
      </c>
      <c r="AA195">
        <v>80</v>
      </c>
      <c r="AB195">
        <v>136</v>
      </c>
      <c r="AC195">
        <v>540</v>
      </c>
      <c r="AD195">
        <v>89</v>
      </c>
      <c r="AE195">
        <v>120</v>
      </c>
      <c r="AF195">
        <v>373</v>
      </c>
      <c r="AG195">
        <v>317</v>
      </c>
      <c r="AH195">
        <v>110</v>
      </c>
      <c r="AI195">
        <v>125</v>
      </c>
      <c r="AJ195">
        <v>1134</v>
      </c>
      <c r="AK195">
        <v>1674</v>
      </c>
    </row>
    <row r="196" spans="20:37">
      <c r="T196">
        <v>95</v>
      </c>
      <c r="U196">
        <v>37</v>
      </c>
      <c r="V196">
        <v>5</v>
      </c>
      <c r="W196">
        <v>56</v>
      </c>
      <c r="X196">
        <v>107</v>
      </c>
      <c r="Y196">
        <v>131</v>
      </c>
      <c r="Z196">
        <v>230</v>
      </c>
      <c r="AA196">
        <v>115</v>
      </c>
      <c r="AB196">
        <v>302</v>
      </c>
      <c r="AC196">
        <v>941</v>
      </c>
      <c r="AD196">
        <v>38</v>
      </c>
      <c r="AE196">
        <v>13</v>
      </c>
      <c r="AF196">
        <v>99</v>
      </c>
      <c r="AG196">
        <v>80</v>
      </c>
      <c r="AH196">
        <v>124</v>
      </c>
      <c r="AI196">
        <v>153</v>
      </c>
      <c r="AJ196">
        <v>507</v>
      </c>
      <c r="AK196">
        <v>1448</v>
      </c>
    </row>
    <row r="197" spans="20:37">
      <c r="T197">
        <v>95</v>
      </c>
      <c r="U197">
        <v>38</v>
      </c>
      <c r="V197">
        <v>5</v>
      </c>
      <c r="W197">
        <v>5</v>
      </c>
      <c r="X197">
        <v>21</v>
      </c>
      <c r="Y197">
        <v>8</v>
      </c>
      <c r="Z197">
        <v>18</v>
      </c>
      <c r="AA197">
        <v>0</v>
      </c>
      <c r="AB197">
        <v>15</v>
      </c>
      <c r="AC197">
        <v>67</v>
      </c>
      <c r="AD197">
        <v>0</v>
      </c>
      <c r="AE197">
        <v>0</v>
      </c>
      <c r="AF197">
        <v>1</v>
      </c>
      <c r="AG197">
        <v>5</v>
      </c>
      <c r="AH197">
        <v>0</v>
      </c>
      <c r="AI197">
        <v>8</v>
      </c>
      <c r="AJ197">
        <v>14</v>
      </c>
      <c r="AK197">
        <v>81</v>
      </c>
    </row>
    <row r="198" spans="20:37">
      <c r="T198">
        <v>95</v>
      </c>
      <c r="U198">
        <v>39</v>
      </c>
      <c r="V198">
        <v>5</v>
      </c>
      <c r="W198">
        <v>46</v>
      </c>
      <c r="X198">
        <v>105</v>
      </c>
      <c r="Y198">
        <v>123</v>
      </c>
      <c r="Z198">
        <v>255</v>
      </c>
      <c r="AA198">
        <v>58</v>
      </c>
      <c r="AB198">
        <v>175</v>
      </c>
      <c r="AC198">
        <v>762</v>
      </c>
      <c r="AD198">
        <v>70</v>
      </c>
      <c r="AE198">
        <v>24</v>
      </c>
      <c r="AF198">
        <v>168</v>
      </c>
      <c r="AG198">
        <v>155</v>
      </c>
      <c r="AH198">
        <v>83</v>
      </c>
      <c r="AI198">
        <v>104</v>
      </c>
      <c r="AJ198">
        <v>604</v>
      </c>
      <c r="AK198">
        <v>1366</v>
      </c>
    </row>
    <row r="199" spans="20:37">
      <c r="T199">
        <v>95</v>
      </c>
      <c r="U199">
        <v>40</v>
      </c>
      <c r="V199">
        <v>5</v>
      </c>
      <c r="W199">
        <v>44</v>
      </c>
      <c r="X199">
        <v>67</v>
      </c>
      <c r="Y199">
        <v>74</v>
      </c>
      <c r="Z199">
        <v>169</v>
      </c>
      <c r="AA199">
        <v>6</v>
      </c>
      <c r="AB199">
        <v>93</v>
      </c>
      <c r="AC199">
        <v>453</v>
      </c>
      <c r="AD199">
        <v>39</v>
      </c>
      <c r="AE199">
        <v>11</v>
      </c>
      <c r="AF199">
        <v>39</v>
      </c>
      <c r="AG199">
        <v>74</v>
      </c>
      <c r="AH199">
        <v>24</v>
      </c>
      <c r="AI199">
        <v>29</v>
      </c>
      <c r="AJ199">
        <v>216</v>
      </c>
      <c r="AK199">
        <v>669</v>
      </c>
    </row>
    <row r="200" spans="20:37">
      <c r="T200">
        <v>95</v>
      </c>
      <c r="U200">
        <v>41</v>
      </c>
      <c r="V200">
        <v>5</v>
      </c>
      <c r="W200">
        <v>33</v>
      </c>
      <c r="X200">
        <v>108</v>
      </c>
      <c r="Y200">
        <v>57</v>
      </c>
      <c r="Z200">
        <v>90</v>
      </c>
      <c r="AA200">
        <v>25</v>
      </c>
      <c r="AB200">
        <v>52</v>
      </c>
      <c r="AC200">
        <v>365</v>
      </c>
      <c r="AD200">
        <v>31</v>
      </c>
      <c r="AE200">
        <v>24</v>
      </c>
      <c r="AF200">
        <v>41</v>
      </c>
      <c r="AG200">
        <v>50</v>
      </c>
      <c r="AH200">
        <v>26</v>
      </c>
      <c r="AI200">
        <v>35</v>
      </c>
      <c r="AJ200">
        <v>207</v>
      </c>
      <c r="AK200">
        <v>572</v>
      </c>
    </row>
    <row r="201" spans="20:37">
      <c r="T201">
        <v>95</v>
      </c>
      <c r="U201">
        <v>42</v>
      </c>
      <c r="V201">
        <v>5</v>
      </c>
      <c r="W201">
        <v>61</v>
      </c>
      <c r="X201">
        <v>192</v>
      </c>
      <c r="Y201">
        <v>246</v>
      </c>
      <c r="Z201">
        <v>163</v>
      </c>
      <c r="AA201">
        <v>64</v>
      </c>
      <c r="AB201">
        <v>110</v>
      </c>
      <c r="AC201">
        <v>836</v>
      </c>
      <c r="AD201">
        <v>70</v>
      </c>
      <c r="AE201">
        <v>37</v>
      </c>
      <c r="AF201">
        <v>228</v>
      </c>
      <c r="AG201">
        <v>103</v>
      </c>
      <c r="AH201">
        <v>46</v>
      </c>
      <c r="AI201">
        <v>160</v>
      </c>
      <c r="AJ201">
        <v>644</v>
      </c>
      <c r="AK201">
        <v>1480</v>
      </c>
    </row>
    <row r="202" spans="20:37">
      <c r="T202">
        <v>95</v>
      </c>
      <c r="U202">
        <v>44</v>
      </c>
      <c r="V202">
        <v>5</v>
      </c>
      <c r="W202">
        <v>1</v>
      </c>
      <c r="X202">
        <v>3</v>
      </c>
      <c r="Y202">
        <v>5</v>
      </c>
      <c r="Z202">
        <v>1</v>
      </c>
      <c r="AA202">
        <v>0</v>
      </c>
      <c r="AB202">
        <v>1</v>
      </c>
      <c r="AC202">
        <v>11</v>
      </c>
      <c r="AD202">
        <v>10</v>
      </c>
      <c r="AE202">
        <v>7</v>
      </c>
      <c r="AF202">
        <v>16</v>
      </c>
      <c r="AG202">
        <v>18</v>
      </c>
      <c r="AH202">
        <v>5</v>
      </c>
      <c r="AI202">
        <v>2</v>
      </c>
      <c r="AJ202">
        <v>58</v>
      </c>
      <c r="AK202">
        <v>69</v>
      </c>
    </row>
    <row r="203" spans="20:37">
      <c r="T203">
        <v>95</v>
      </c>
      <c r="U203">
        <v>45</v>
      </c>
      <c r="V203">
        <v>5</v>
      </c>
      <c r="W203">
        <v>57</v>
      </c>
      <c r="X203">
        <v>215</v>
      </c>
      <c r="Y203">
        <v>234</v>
      </c>
      <c r="Z203">
        <v>31</v>
      </c>
      <c r="AA203">
        <v>130</v>
      </c>
      <c r="AB203">
        <v>0</v>
      </c>
      <c r="AC203">
        <v>667</v>
      </c>
      <c r="AD203">
        <v>14</v>
      </c>
      <c r="AE203">
        <v>4</v>
      </c>
      <c r="AF203">
        <v>136</v>
      </c>
      <c r="AG203">
        <v>10</v>
      </c>
      <c r="AH203">
        <v>24</v>
      </c>
      <c r="AI203">
        <v>26</v>
      </c>
      <c r="AJ203">
        <v>214</v>
      </c>
      <c r="AK203">
        <v>881</v>
      </c>
    </row>
    <row r="204" spans="20:37">
      <c r="T204">
        <v>95</v>
      </c>
      <c r="U204">
        <v>46</v>
      </c>
      <c r="V204">
        <v>5</v>
      </c>
      <c r="W204">
        <v>13</v>
      </c>
      <c r="X204">
        <v>29</v>
      </c>
      <c r="Y204">
        <v>26</v>
      </c>
      <c r="Z204">
        <v>30</v>
      </c>
      <c r="AA204">
        <v>5</v>
      </c>
      <c r="AB204">
        <v>28</v>
      </c>
      <c r="AC204">
        <v>131</v>
      </c>
      <c r="AD204">
        <v>5</v>
      </c>
      <c r="AE204">
        <v>0</v>
      </c>
      <c r="AF204">
        <v>6</v>
      </c>
      <c r="AG204">
        <v>3</v>
      </c>
      <c r="AH204">
        <v>5</v>
      </c>
      <c r="AI204">
        <v>8</v>
      </c>
      <c r="AJ204">
        <v>27</v>
      </c>
      <c r="AK204">
        <v>158</v>
      </c>
    </row>
    <row r="205" spans="20:37">
      <c r="T205">
        <v>95</v>
      </c>
      <c r="U205">
        <v>47</v>
      </c>
      <c r="V205">
        <v>5</v>
      </c>
      <c r="W205">
        <v>75</v>
      </c>
      <c r="X205">
        <v>96</v>
      </c>
      <c r="Y205">
        <v>191</v>
      </c>
      <c r="Z205">
        <v>154</v>
      </c>
      <c r="AA205">
        <v>102</v>
      </c>
      <c r="AB205">
        <v>106</v>
      </c>
      <c r="AC205">
        <v>724</v>
      </c>
      <c r="AD205">
        <v>59</v>
      </c>
      <c r="AE205">
        <v>12</v>
      </c>
      <c r="AF205">
        <v>180</v>
      </c>
      <c r="AG205">
        <v>109</v>
      </c>
      <c r="AH205">
        <v>80</v>
      </c>
      <c r="AI205">
        <v>95</v>
      </c>
      <c r="AJ205">
        <v>535</v>
      </c>
      <c r="AK205">
        <v>1259</v>
      </c>
    </row>
    <row r="206" spans="20:37">
      <c r="T206">
        <v>95</v>
      </c>
      <c r="U206">
        <v>48</v>
      </c>
      <c r="V206">
        <v>5</v>
      </c>
      <c r="W206">
        <v>203</v>
      </c>
      <c r="X206">
        <v>294</v>
      </c>
      <c r="Y206">
        <v>271</v>
      </c>
      <c r="Z206">
        <v>490</v>
      </c>
      <c r="AA206">
        <v>80</v>
      </c>
      <c r="AB206">
        <v>302</v>
      </c>
      <c r="AC206">
        <v>1640</v>
      </c>
      <c r="AD206">
        <v>292</v>
      </c>
      <c r="AE206">
        <v>177</v>
      </c>
      <c r="AF206">
        <v>455</v>
      </c>
      <c r="AG206">
        <v>100</v>
      </c>
      <c r="AH206">
        <v>14</v>
      </c>
      <c r="AI206">
        <v>503</v>
      </c>
      <c r="AJ206">
        <v>1541</v>
      </c>
      <c r="AK206">
        <v>3181</v>
      </c>
    </row>
    <row r="207" spans="20:37">
      <c r="T207">
        <v>95</v>
      </c>
      <c r="U207">
        <v>49</v>
      </c>
      <c r="V207">
        <v>5</v>
      </c>
      <c r="W207">
        <v>51</v>
      </c>
      <c r="X207">
        <v>1</v>
      </c>
      <c r="Y207">
        <v>0</v>
      </c>
      <c r="Z207">
        <v>0</v>
      </c>
      <c r="AA207">
        <v>0</v>
      </c>
      <c r="AB207">
        <v>84</v>
      </c>
      <c r="AC207">
        <v>136</v>
      </c>
      <c r="AD207">
        <v>39</v>
      </c>
      <c r="AE207">
        <v>0</v>
      </c>
      <c r="AF207">
        <v>0</v>
      </c>
      <c r="AG207">
        <v>0</v>
      </c>
      <c r="AH207">
        <v>0</v>
      </c>
      <c r="AI207">
        <v>151</v>
      </c>
      <c r="AJ207">
        <v>190</v>
      </c>
      <c r="AK207">
        <v>326</v>
      </c>
    </row>
    <row r="208" spans="20:37">
      <c r="T208">
        <v>95</v>
      </c>
      <c r="U208">
        <v>50</v>
      </c>
      <c r="V208">
        <v>5</v>
      </c>
      <c r="W208">
        <v>13</v>
      </c>
      <c r="X208">
        <v>15</v>
      </c>
      <c r="Y208">
        <v>22</v>
      </c>
      <c r="Z208">
        <v>20</v>
      </c>
      <c r="AA208">
        <v>1</v>
      </c>
      <c r="AB208">
        <v>19</v>
      </c>
      <c r="AC208">
        <v>90</v>
      </c>
      <c r="AD208">
        <v>1</v>
      </c>
      <c r="AE208">
        <v>4</v>
      </c>
      <c r="AF208">
        <v>2</v>
      </c>
      <c r="AG208">
        <v>3</v>
      </c>
      <c r="AH208">
        <v>2</v>
      </c>
      <c r="AI208">
        <v>4</v>
      </c>
      <c r="AJ208">
        <v>16</v>
      </c>
      <c r="AK208">
        <v>106</v>
      </c>
    </row>
    <row r="209" spans="20:37">
      <c r="T209">
        <v>95</v>
      </c>
      <c r="U209">
        <v>51</v>
      </c>
      <c r="V209">
        <v>5</v>
      </c>
      <c r="W209">
        <v>74</v>
      </c>
      <c r="X209">
        <v>111</v>
      </c>
      <c r="Y209">
        <v>123</v>
      </c>
      <c r="Z209">
        <v>182</v>
      </c>
      <c r="AA209">
        <v>7</v>
      </c>
      <c r="AB209">
        <v>83</v>
      </c>
      <c r="AC209">
        <v>580</v>
      </c>
      <c r="AD209">
        <v>53</v>
      </c>
      <c r="AE209">
        <v>8</v>
      </c>
      <c r="AF209">
        <v>96</v>
      </c>
      <c r="AG209">
        <v>77</v>
      </c>
      <c r="AH209">
        <v>41</v>
      </c>
      <c r="AI209">
        <v>45</v>
      </c>
      <c r="AJ209">
        <v>320</v>
      </c>
      <c r="AK209">
        <v>900</v>
      </c>
    </row>
    <row r="210" spans="20:37">
      <c r="T210">
        <v>95</v>
      </c>
      <c r="U210">
        <v>53</v>
      </c>
      <c r="V210">
        <v>5</v>
      </c>
      <c r="W210">
        <v>39</v>
      </c>
      <c r="X210">
        <v>86</v>
      </c>
      <c r="Y210">
        <v>46</v>
      </c>
      <c r="Z210">
        <v>117</v>
      </c>
      <c r="AA210">
        <v>33</v>
      </c>
      <c r="AB210">
        <v>59</v>
      </c>
      <c r="AC210">
        <v>380</v>
      </c>
      <c r="AD210">
        <v>28</v>
      </c>
      <c r="AE210">
        <v>40</v>
      </c>
      <c r="AF210">
        <v>69</v>
      </c>
      <c r="AG210">
        <v>73</v>
      </c>
      <c r="AH210">
        <v>27</v>
      </c>
      <c r="AI210">
        <v>36</v>
      </c>
      <c r="AJ210">
        <v>273</v>
      </c>
      <c r="AK210">
        <v>653</v>
      </c>
    </row>
    <row r="211" spans="20:37">
      <c r="T211">
        <v>95</v>
      </c>
      <c r="U211">
        <v>54</v>
      </c>
      <c r="V211">
        <v>5</v>
      </c>
      <c r="W211">
        <v>39</v>
      </c>
      <c r="X211">
        <v>67</v>
      </c>
      <c r="Y211">
        <v>67</v>
      </c>
      <c r="Z211">
        <v>95</v>
      </c>
      <c r="AA211">
        <v>9</v>
      </c>
      <c r="AB211">
        <v>22</v>
      </c>
      <c r="AC211">
        <v>299</v>
      </c>
      <c r="AD211">
        <v>13</v>
      </c>
      <c r="AE211">
        <v>3</v>
      </c>
      <c r="AF211">
        <v>24</v>
      </c>
      <c r="AG211">
        <v>17</v>
      </c>
      <c r="AH211">
        <v>10</v>
      </c>
      <c r="AI211">
        <v>10</v>
      </c>
      <c r="AJ211">
        <v>77</v>
      </c>
      <c r="AK211">
        <v>376</v>
      </c>
    </row>
    <row r="212" spans="20:37">
      <c r="T212">
        <v>95</v>
      </c>
      <c r="U212">
        <v>55</v>
      </c>
      <c r="V212">
        <v>5</v>
      </c>
      <c r="W212">
        <v>17</v>
      </c>
      <c r="X212">
        <v>133</v>
      </c>
      <c r="Y212">
        <v>107</v>
      </c>
      <c r="Z212">
        <v>123</v>
      </c>
      <c r="AA212">
        <v>19</v>
      </c>
      <c r="AB212">
        <v>116</v>
      </c>
      <c r="AC212">
        <v>515</v>
      </c>
      <c r="AD212">
        <v>20</v>
      </c>
      <c r="AE212">
        <v>0</v>
      </c>
      <c r="AF212">
        <v>74</v>
      </c>
      <c r="AG212">
        <v>67</v>
      </c>
      <c r="AH212">
        <v>30</v>
      </c>
      <c r="AI212">
        <v>39</v>
      </c>
      <c r="AJ212">
        <v>230</v>
      </c>
      <c r="AK212">
        <v>745</v>
      </c>
    </row>
    <row r="213" spans="20:37">
      <c r="T213">
        <v>95</v>
      </c>
      <c r="U213">
        <v>56</v>
      </c>
      <c r="V213">
        <v>5</v>
      </c>
      <c r="W213">
        <v>46</v>
      </c>
      <c r="X213">
        <v>26</v>
      </c>
      <c r="Y213">
        <v>20</v>
      </c>
      <c r="Z213">
        <v>26</v>
      </c>
      <c r="AA213">
        <v>4</v>
      </c>
      <c r="AB213">
        <v>7</v>
      </c>
      <c r="AC213">
        <v>129</v>
      </c>
      <c r="AD213">
        <v>7</v>
      </c>
      <c r="AE213">
        <v>0</v>
      </c>
      <c r="AF213">
        <v>4</v>
      </c>
      <c r="AG213">
        <v>4</v>
      </c>
      <c r="AH213">
        <v>14</v>
      </c>
      <c r="AI213">
        <v>12</v>
      </c>
      <c r="AJ213">
        <v>41</v>
      </c>
      <c r="AK213">
        <v>170</v>
      </c>
    </row>
    <row r="214" spans="20:37">
      <c r="T214">
        <v>95</v>
      </c>
      <c r="U214">
        <v>57</v>
      </c>
      <c r="V214">
        <v>5</v>
      </c>
      <c r="W214">
        <v>2333</v>
      </c>
      <c r="X214">
        <v>4488</v>
      </c>
      <c r="Y214">
        <v>4302</v>
      </c>
      <c r="Z214">
        <v>5119</v>
      </c>
      <c r="AA214">
        <v>1574</v>
      </c>
      <c r="AB214">
        <v>3927</v>
      </c>
      <c r="AC214">
        <v>21743</v>
      </c>
      <c r="AD214">
        <v>2116</v>
      </c>
      <c r="AE214">
        <v>1329</v>
      </c>
      <c r="AF214">
        <v>5891</v>
      </c>
      <c r="AG214">
        <v>3684</v>
      </c>
      <c r="AH214">
        <v>2598</v>
      </c>
      <c r="AI214">
        <v>4406</v>
      </c>
      <c r="AJ214">
        <v>20024</v>
      </c>
      <c r="AK214">
        <v>41767</v>
      </c>
    </row>
    <row r="215" spans="20:37">
      <c r="T215">
        <v>95</v>
      </c>
      <c r="U215">
        <v>72</v>
      </c>
      <c r="V215">
        <v>5</v>
      </c>
      <c r="W215">
        <v>33</v>
      </c>
      <c r="X215">
        <v>27</v>
      </c>
      <c r="Y215">
        <v>53</v>
      </c>
      <c r="Z215">
        <v>31</v>
      </c>
      <c r="AA215">
        <v>19</v>
      </c>
      <c r="AB215">
        <v>49</v>
      </c>
      <c r="AC215">
        <v>212</v>
      </c>
      <c r="AD215">
        <v>99</v>
      </c>
      <c r="AE215">
        <v>21</v>
      </c>
      <c r="AF215">
        <v>78</v>
      </c>
      <c r="AG215">
        <v>71</v>
      </c>
      <c r="AH215">
        <v>56</v>
      </c>
      <c r="AI215">
        <v>58</v>
      </c>
      <c r="AJ215">
        <v>383</v>
      </c>
      <c r="AK215">
        <v>595</v>
      </c>
    </row>
    <row r="216" spans="20:37">
      <c r="T216">
        <v>95</v>
      </c>
      <c r="U216">
        <v>99</v>
      </c>
      <c r="V216">
        <v>5</v>
      </c>
      <c r="W216">
        <v>2366</v>
      </c>
      <c r="X216">
        <v>4515</v>
      </c>
      <c r="Y216">
        <v>4355</v>
      </c>
      <c r="Z216">
        <v>5150</v>
      </c>
      <c r="AA216">
        <v>1593</v>
      </c>
      <c r="AB216">
        <v>3976</v>
      </c>
      <c r="AC216">
        <v>21955</v>
      </c>
      <c r="AD216">
        <v>2215</v>
      </c>
      <c r="AE216">
        <v>1350</v>
      </c>
      <c r="AF216">
        <v>5969</v>
      </c>
      <c r="AG216">
        <v>3755</v>
      </c>
      <c r="AH216">
        <v>2654</v>
      </c>
      <c r="AI216">
        <v>4464</v>
      </c>
      <c r="AJ216">
        <v>20407</v>
      </c>
      <c r="AK216">
        <v>42362</v>
      </c>
    </row>
  </sheetData>
  <mergeCells count="1">
    <mergeCell ref="O10:P10"/>
  </mergeCells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69FE-FC60-4D2A-AF23-13E9FF6B8E9F}">
  <sheetPr transitionEvaluation="1"/>
  <dimension ref="A7:R68"/>
  <sheetViews>
    <sheetView showGridLines="0" defaultGridColor="0" topLeftCell="L1" colorId="22" zoomScale="87" workbookViewId="0">
      <selection activeCell="N15" sqref="N15"/>
    </sheetView>
  </sheetViews>
  <sheetFormatPr defaultColWidth="9.625" defaultRowHeight="14.25"/>
  <cols>
    <col min="1" max="1" width="15.625" customWidth="1"/>
    <col min="2" max="2" width="11.5" customWidth="1"/>
    <col min="3" max="3" width="11.75" customWidth="1"/>
    <col min="5" max="5" width="12.625" customWidth="1"/>
    <col min="6" max="6" width="12.375" customWidth="1"/>
    <col min="9" max="9" width="12.5" customWidth="1"/>
    <col min="10" max="10" width="16.75" customWidth="1"/>
    <col min="11" max="11" width="12.75" customWidth="1"/>
    <col min="12" max="12" width="11.375" customWidth="1"/>
    <col min="13" max="13" width="11.875" customWidth="1"/>
    <col min="14" max="14" width="11.5" customWidth="1"/>
  </cols>
  <sheetData>
    <row r="7" spans="1:18" ht="26.25">
      <c r="A7" s="26" t="s">
        <v>96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VLOOKUP($R15,'1980'!$U$595:$AK$648,3)</f>
        <v>62</v>
      </c>
      <c r="C15" s="22">
        <f>VLOOKUP($R15,'1980'!$U$595:$AK$648,4)</f>
        <v>186</v>
      </c>
      <c r="D15" s="22">
        <f>VLOOKUP($R15,'1980'!$U$595:$AK$648,5)</f>
        <v>139</v>
      </c>
      <c r="E15" s="22">
        <f>VLOOKUP($R15,'1980'!$U$595:$AK$648,6)</f>
        <v>230</v>
      </c>
      <c r="F15" s="22">
        <f>VLOOKUP($R15,'1980'!$U$595:$AK$648,7)</f>
        <v>59</v>
      </c>
      <c r="G15" s="22">
        <f>VLOOKUP($R15,'1980'!$U$595:$AK$648,8)</f>
        <v>123</v>
      </c>
      <c r="H15" s="23">
        <f>VLOOKUP($R15,'1980'!$U$595:$AK$648,9)</f>
        <v>799</v>
      </c>
      <c r="I15" s="22">
        <f>VLOOKUP($R15,'1980'!$U$595:$AK$648,10)</f>
        <v>31</v>
      </c>
      <c r="J15" s="22">
        <f>VLOOKUP($R15,'1980'!$U$595:$AK$648,11)</f>
        <v>0</v>
      </c>
      <c r="K15" s="22">
        <f>VLOOKUP($R15,'1980'!$U$595:$AK$648,12)</f>
        <v>119</v>
      </c>
      <c r="L15" s="22">
        <f>VLOOKUP($R15,'1980'!$U$595:$AK$648,13)</f>
        <v>89</v>
      </c>
      <c r="M15" s="22">
        <f>VLOOKUP($R15,'1980'!$U$595:$AK$648,14)</f>
        <v>29</v>
      </c>
      <c r="N15" s="22">
        <f>VLOOKUP($R15,'1980'!$U$595:$AK$648,15)</f>
        <v>49</v>
      </c>
      <c r="O15" s="23">
        <f>VLOOKUP($R15,'1980'!$U$595:$AK$648,16)</f>
        <v>317</v>
      </c>
      <c r="P15" s="22">
        <f>VLOOKUP($R15,'1980'!$U$595:$AK$648,17)</f>
        <v>1116</v>
      </c>
      <c r="R15">
        <v>1</v>
      </c>
    </row>
    <row r="16" spans="1:18">
      <c r="A16" s="38" t="s">
        <v>40</v>
      </c>
      <c r="B16" s="22">
        <f>VLOOKUP($R16,'1980'!$U$595:$AK$648,3)</f>
        <v>24</v>
      </c>
      <c r="C16" s="22">
        <f>VLOOKUP($R16,'1980'!$U$595:$AK$648,4)</f>
        <v>1</v>
      </c>
      <c r="D16" s="22">
        <f>VLOOKUP($R16,'1980'!$U$595:$AK$648,5)</f>
        <v>7</v>
      </c>
      <c r="E16" s="22">
        <f>VLOOKUP($R16,'1980'!$U$595:$AK$648,6)</f>
        <v>23</v>
      </c>
      <c r="F16" s="22">
        <f>VLOOKUP($R16,'1980'!$U$595:$AK$648,7)</f>
        <v>1</v>
      </c>
      <c r="G16" s="22">
        <f>VLOOKUP($R16,'1980'!$U$595:$AK$648,8)</f>
        <v>7</v>
      </c>
      <c r="H16" s="23">
        <f>VLOOKUP($R16,'1980'!$U$595:$AK$648,9)</f>
        <v>63</v>
      </c>
      <c r="I16" s="22">
        <f>VLOOKUP($R16,'1980'!$U$595:$AK$648,10)</f>
        <v>4</v>
      </c>
      <c r="J16" s="22">
        <f>VLOOKUP($R16,'1980'!$U$595:$AK$648,11)</f>
        <v>0</v>
      </c>
      <c r="K16" s="22">
        <f>VLOOKUP($R16,'1980'!$U$595:$AK$648,12)</f>
        <v>16</v>
      </c>
      <c r="L16" s="22">
        <f>VLOOKUP($R16,'1980'!$U$595:$AK$648,13)</f>
        <v>5</v>
      </c>
      <c r="M16" s="22">
        <f>VLOOKUP($R16,'1980'!$U$595:$AK$648,14)</f>
        <v>4</v>
      </c>
      <c r="N16" s="22">
        <f>VLOOKUP($R16,'1980'!$U$595:$AK$648,15)</f>
        <v>9</v>
      </c>
      <c r="O16" s="23">
        <f>VLOOKUP($R16,'1980'!$U$595:$AK$648,16)</f>
        <v>38</v>
      </c>
      <c r="P16" s="22">
        <f>VLOOKUP($R16,'1980'!$U$595:$AK$648,17)</f>
        <v>101</v>
      </c>
      <c r="R16">
        <v>2</v>
      </c>
    </row>
    <row r="17" spans="1:18">
      <c r="A17" s="38" t="s">
        <v>41</v>
      </c>
      <c r="B17" s="22">
        <f>VLOOKUP($R17,'1980'!$U$595:$AK$648,3)</f>
        <v>122</v>
      </c>
      <c r="C17" s="22">
        <f>VLOOKUP($R17,'1980'!$U$595:$AK$648,4)</f>
        <v>73</v>
      </c>
      <c r="D17" s="22">
        <f>VLOOKUP($R17,'1980'!$U$595:$AK$648,5)</f>
        <v>106</v>
      </c>
      <c r="E17" s="22">
        <f>VLOOKUP($R17,'1980'!$U$595:$AK$648,6)</f>
        <v>99</v>
      </c>
      <c r="F17" s="22">
        <f>VLOOKUP($R17,'1980'!$U$595:$AK$648,7)</f>
        <v>2</v>
      </c>
      <c r="G17" s="22">
        <f>VLOOKUP($R17,'1980'!$U$595:$AK$648,8)</f>
        <v>120</v>
      </c>
      <c r="H17" s="23">
        <f>VLOOKUP($R17,'1980'!$U$595:$AK$648,9)</f>
        <v>522</v>
      </c>
      <c r="I17" s="22">
        <f>VLOOKUP($R17,'1980'!$U$595:$AK$648,10)</f>
        <v>17</v>
      </c>
      <c r="J17" s="22">
        <f>VLOOKUP($R17,'1980'!$U$595:$AK$648,11)</f>
        <v>4</v>
      </c>
      <c r="K17" s="22">
        <f>VLOOKUP($R17,'1980'!$U$595:$AK$648,12)</f>
        <v>168</v>
      </c>
      <c r="L17" s="22">
        <f>VLOOKUP($R17,'1980'!$U$595:$AK$648,13)</f>
        <v>54</v>
      </c>
      <c r="M17" s="22">
        <f>VLOOKUP($R17,'1980'!$U$595:$AK$648,14)</f>
        <v>14</v>
      </c>
      <c r="N17" s="22">
        <f>VLOOKUP($R17,'1980'!$U$595:$AK$648,15)</f>
        <v>37</v>
      </c>
      <c r="O17" s="23">
        <f>VLOOKUP($R17,'1980'!$U$595:$AK$648,16)</f>
        <v>294</v>
      </c>
      <c r="P17" s="22">
        <f>VLOOKUP($R17,'1980'!$U$595:$AK$648,17)</f>
        <v>816</v>
      </c>
      <c r="R17">
        <v>4</v>
      </c>
    </row>
    <row r="18" spans="1:18">
      <c r="A18" s="44" t="s">
        <v>42</v>
      </c>
      <c r="B18" s="45">
        <f>VLOOKUP($R18,'1980'!$U$595:$AK$648,3)</f>
        <v>29</v>
      </c>
      <c r="C18" s="45">
        <f>VLOOKUP($R18,'1980'!$U$595:$AK$648,4)</f>
        <v>107</v>
      </c>
      <c r="D18" s="45">
        <f>VLOOKUP($R18,'1980'!$U$595:$AK$648,5)</f>
        <v>98</v>
      </c>
      <c r="E18" s="45">
        <f>VLOOKUP($R18,'1980'!$U$595:$AK$648,6)</f>
        <v>195</v>
      </c>
      <c r="F18" s="45">
        <f>VLOOKUP($R18,'1980'!$U$595:$AK$648,7)</f>
        <v>20</v>
      </c>
      <c r="G18" s="45">
        <f>VLOOKUP($R18,'1980'!$U$595:$AK$648,8)</f>
        <v>58</v>
      </c>
      <c r="H18" s="46">
        <f>VLOOKUP($R18,'1980'!$U$595:$AK$648,9)</f>
        <v>507</v>
      </c>
      <c r="I18" s="45">
        <f>VLOOKUP($R18,'1980'!$U$595:$AK$648,10)</f>
        <v>19</v>
      </c>
      <c r="J18" s="45">
        <f>VLOOKUP($R18,'1980'!$U$595:$AK$648,11)</f>
        <v>13</v>
      </c>
      <c r="K18" s="45">
        <f>VLOOKUP($R18,'1980'!$U$595:$AK$648,12)</f>
        <v>44</v>
      </c>
      <c r="L18" s="45">
        <f>VLOOKUP($R18,'1980'!$U$595:$AK$648,13)</f>
        <v>19</v>
      </c>
      <c r="M18" s="45">
        <f>VLOOKUP($R18,'1980'!$U$595:$AK$648,14)</f>
        <v>2</v>
      </c>
      <c r="N18" s="45">
        <f>VLOOKUP($R18,'1980'!$U$595:$AK$648,15)</f>
        <v>4</v>
      </c>
      <c r="O18" s="46">
        <f>VLOOKUP($R18,'1980'!$U$595:$AK$648,16)</f>
        <v>101</v>
      </c>
      <c r="P18" s="45">
        <f>VLOOKUP($R18,'1980'!$U$595:$AK$648,17)</f>
        <v>608</v>
      </c>
      <c r="R18">
        <v>5</v>
      </c>
    </row>
    <row r="19" spans="1:18">
      <c r="A19" s="38" t="s">
        <v>43</v>
      </c>
      <c r="B19" s="22">
        <f>VLOOKUP($R19,'1980'!$U$595:$AK$648,3)</f>
        <v>276</v>
      </c>
      <c r="C19" s="22">
        <f>VLOOKUP($R19,'1980'!$U$595:$AK$648,4)</f>
        <v>296</v>
      </c>
      <c r="D19" s="22">
        <f>VLOOKUP($R19,'1980'!$U$595:$AK$648,5)</f>
        <v>423</v>
      </c>
      <c r="E19" s="22">
        <f>VLOOKUP($R19,'1980'!$U$595:$AK$648,6)</f>
        <v>524</v>
      </c>
      <c r="F19" s="22">
        <f>VLOOKUP($R19,'1980'!$U$595:$AK$648,7)</f>
        <v>133</v>
      </c>
      <c r="G19" s="22">
        <f>VLOOKUP($R19,'1980'!$U$595:$AK$648,8)</f>
        <v>278</v>
      </c>
      <c r="H19" s="23">
        <f>VLOOKUP($R19,'1980'!$U$595:$AK$648,9)</f>
        <v>1930</v>
      </c>
      <c r="I19" s="22">
        <f>VLOOKUP($R19,'1980'!$U$595:$AK$648,10)</f>
        <v>315</v>
      </c>
      <c r="J19" s="22">
        <f>VLOOKUP($R19,'1980'!$U$595:$AK$648,11)</f>
        <v>384</v>
      </c>
      <c r="K19" s="22">
        <f>VLOOKUP($R19,'1980'!$U$595:$AK$648,12)</f>
        <v>1038</v>
      </c>
      <c r="L19" s="22">
        <f>VLOOKUP($R19,'1980'!$U$595:$AK$648,13)</f>
        <v>576</v>
      </c>
      <c r="M19" s="22">
        <f>VLOOKUP($R19,'1980'!$U$595:$AK$648,14)</f>
        <v>163</v>
      </c>
      <c r="N19" s="22">
        <f>VLOOKUP($R19,'1980'!$U$595:$AK$648,15)</f>
        <v>282</v>
      </c>
      <c r="O19" s="23">
        <f>VLOOKUP($R19,'1980'!$U$595:$AK$648,16)</f>
        <v>2758</v>
      </c>
      <c r="P19" s="22">
        <f>VLOOKUP($R19,'1980'!$U$595:$AK$648,17)</f>
        <v>4688</v>
      </c>
      <c r="R19">
        <v>6</v>
      </c>
    </row>
    <row r="20" spans="1:18">
      <c r="A20" s="38" t="s">
        <v>44</v>
      </c>
      <c r="B20" s="22">
        <f>VLOOKUP($R20,'1980'!$U$595:$AK$648,3)</f>
        <v>61</v>
      </c>
      <c r="C20" s="22">
        <f>VLOOKUP($R20,'1980'!$U$595:$AK$648,4)</f>
        <v>86</v>
      </c>
      <c r="D20" s="22">
        <f>VLOOKUP($R20,'1980'!$U$595:$AK$648,5)</f>
        <v>42</v>
      </c>
      <c r="E20" s="22">
        <f>VLOOKUP($R20,'1980'!$U$595:$AK$648,6)</f>
        <v>79</v>
      </c>
      <c r="F20" s="22">
        <f>VLOOKUP($R20,'1980'!$U$595:$AK$648,7)</f>
        <v>32</v>
      </c>
      <c r="G20" s="22">
        <f>VLOOKUP($R20,'1980'!$U$595:$AK$648,8)</f>
        <v>55</v>
      </c>
      <c r="H20" s="23">
        <f>VLOOKUP($R20,'1980'!$U$595:$AK$648,9)</f>
        <v>355</v>
      </c>
      <c r="I20" s="22">
        <f>VLOOKUP($R20,'1980'!$U$595:$AK$648,10)</f>
        <v>28</v>
      </c>
      <c r="J20" s="22">
        <f>VLOOKUP($R20,'1980'!$U$595:$AK$648,11)</f>
        <v>22</v>
      </c>
      <c r="K20" s="22">
        <f>VLOOKUP($R20,'1980'!$U$595:$AK$648,12)</f>
        <v>72</v>
      </c>
      <c r="L20" s="22">
        <f>VLOOKUP($R20,'1980'!$U$595:$AK$648,13)</f>
        <v>34</v>
      </c>
      <c r="M20" s="22">
        <f>VLOOKUP($R20,'1980'!$U$595:$AK$648,14)</f>
        <v>15</v>
      </c>
      <c r="N20" s="22">
        <f>VLOOKUP($R20,'1980'!$U$595:$AK$648,15)</f>
        <v>17</v>
      </c>
      <c r="O20" s="23">
        <f>VLOOKUP($R20,'1980'!$U$595:$AK$648,16)</f>
        <v>188</v>
      </c>
      <c r="P20" s="22">
        <f>VLOOKUP($R20,'1980'!$U$595:$AK$648,17)</f>
        <v>543</v>
      </c>
      <c r="R20">
        <v>8</v>
      </c>
    </row>
    <row r="21" spans="1:18">
      <c r="A21" s="38" t="s">
        <v>45</v>
      </c>
      <c r="B21" s="22">
        <f>VLOOKUP($R21,'1980'!$U$595:$AK$648,3)</f>
        <v>11</v>
      </c>
      <c r="C21" s="22">
        <f>VLOOKUP($R21,'1980'!$U$595:$AK$648,4)</f>
        <v>10</v>
      </c>
      <c r="D21" s="22">
        <f>VLOOKUP($R21,'1980'!$U$595:$AK$648,5)</f>
        <v>21</v>
      </c>
      <c r="E21" s="22">
        <f>VLOOKUP($R21,'1980'!$U$595:$AK$648,6)</f>
        <v>24</v>
      </c>
      <c r="F21" s="22">
        <f>VLOOKUP($R21,'1980'!$U$595:$AK$648,7)</f>
        <v>14</v>
      </c>
      <c r="G21" s="22">
        <f>VLOOKUP($R21,'1980'!$U$595:$AK$648,8)</f>
        <v>7</v>
      </c>
      <c r="H21" s="23">
        <f>VLOOKUP($R21,'1980'!$U$595:$AK$648,9)</f>
        <v>87</v>
      </c>
      <c r="I21" s="22">
        <f>VLOOKUP($R21,'1980'!$U$595:$AK$648,10)</f>
        <v>28</v>
      </c>
      <c r="J21" s="22">
        <f>VLOOKUP($R21,'1980'!$U$595:$AK$648,11)</f>
        <v>21</v>
      </c>
      <c r="K21" s="22">
        <f>VLOOKUP($R21,'1980'!$U$595:$AK$648,12)</f>
        <v>57</v>
      </c>
      <c r="L21" s="22">
        <f>VLOOKUP($R21,'1980'!$U$595:$AK$648,13)</f>
        <v>59</v>
      </c>
      <c r="M21" s="22">
        <f>VLOOKUP($R21,'1980'!$U$595:$AK$648,14)</f>
        <v>30</v>
      </c>
      <c r="N21" s="22">
        <f>VLOOKUP($R21,'1980'!$U$595:$AK$648,15)</f>
        <v>28</v>
      </c>
      <c r="O21" s="23">
        <f>VLOOKUP($R21,'1980'!$U$595:$AK$648,16)</f>
        <v>223</v>
      </c>
      <c r="P21" s="22">
        <f>VLOOKUP($R21,'1980'!$U$595:$AK$648,17)</f>
        <v>310</v>
      </c>
      <c r="R21">
        <v>9</v>
      </c>
    </row>
    <row r="22" spans="1:18">
      <c r="A22" s="44" t="s">
        <v>46</v>
      </c>
      <c r="B22" s="45">
        <f>VLOOKUP($R22,'1980'!$U$595:$AK$648,3)</f>
        <v>0</v>
      </c>
      <c r="C22" s="45">
        <f>VLOOKUP($R22,'1980'!$U$595:$AK$648,4)</f>
        <v>22</v>
      </c>
      <c r="D22" s="45">
        <f>VLOOKUP($R22,'1980'!$U$595:$AK$648,5)</f>
        <v>8</v>
      </c>
      <c r="E22" s="45">
        <f>VLOOKUP($R22,'1980'!$U$595:$AK$648,6)</f>
        <v>16</v>
      </c>
      <c r="F22" s="45">
        <f>VLOOKUP($R22,'1980'!$U$595:$AK$648,7)</f>
        <v>0</v>
      </c>
      <c r="G22" s="45">
        <f>VLOOKUP($R22,'1980'!$U$595:$AK$648,8)</f>
        <v>15</v>
      </c>
      <c r="H22" s="46">
        <f>VLOOKUP($R22,'1980'!$U$595:$AK$648,9)</f>
        <v>61</v>
      </c>
      <c r="I22" s="45">
        <f>VLOOKUP($R22,'1980'!$U$595:$AK$648,10)</f>
        <v>9</v>
      </c>
      <c r="J22" s="45">
        <f>VLOOKUP($R22,'1980'!$U$595:$AK$648,11)</f>
        <v>0</v>
      </c>
      <c r="K22" s="45">
        <f>VLOOKUP($R22,'1980'!$U$595:$AK$648,12)</f>
        <v>17</v>
      </c>
      <c r="L22" s="45">
        <f>VLOOKUP($R22,'1980'!$U$595:$AK$648,13)</f>
        <v>9</v>
      </c>
      <c r="M22" s="45">
        <f>VLOOKUP($R22,'1980'!$U$595:$AK$648,14)</f>
        <v>4</v>
      </c>
      <c r="N22" s="45">
        <f>VLOOKUP($R22,'1980'!$U$595:$AK$648,15)</f>
        <v>2</v>
      </c>
      <c r="O22" s="46">
        <f>VLOOKUP($R22,'1980'!$U$595:$AK$648,16)</f>
        <v>41</v>
      </c>
      <c r="P22" s="45">
        <f>VLOOKUP($R22,'1980'!$U$595:$AK$648,17)</f>
        <v>102</v>
      </c>
      <c r="R22">
        <v>10</v>
      </c>
    </row>
    <row r="23" spans="1:18">
      <c r="A23" s="38" t="s">
        <v>47</v>
      </c>
      <c r="B23" s="22">
        <f>VLOOKUP($R23,'1980'!$U$595:$AK$648,3)</f>
        <v>0</v>
      </c>
      <c r="C23" s="22">
        <f>VLOOKUP($R23,'1980'!$U$595:$AK$648,4)</f>
        <v>0</v>
      </c>
      <c r="D23" s="22">
        <f>VLOOKUP($R23,'1980'!$U$595:$AK$648,5)</f>
        <v>0</v>
      </c>
      <c r="E23" s="22">
        <f>VLOOKUP($R23,'1980'!$U$595:$AK$648,6)</f>
        <v>0</v>
      </c>
      <c r="F23" s="22">
        <f>VLOOKUP($R23,'1980'!$U$595:$AK$648,7)</f>
        <v>0</v>
      </c>
      <c r="G23" s="22">
        <f>VLOOKUP($R23,'1980'!$U$595:$AK$648,8)</f>
        <v>0</v>
      </c>
      <c r="H23" s="23">
        <f>VLOOKUP($R23,'1980'!$U$595:$AK$648,9)</f>
        <v>0</v>
      </c>
      <c r="I23" s="22">
        <f>VLOOKUP($R23,'1980'!$U$595:$AK$648,10)</f>
        <v>4</v>
      </c>
      <c r="J23" s="22">
        <f>VLOOKUP($R23,'1980'!$U$595:$AK$648,11)</f>
        <v>4</v>
      </c>
      <c r="K23" s="22">
        <f>VLOOKUP($R23,'1980'!$U$595:$AK$648,12)</f>
        <v>22</v>
      </c>
      <c r="L23" s="22">
        <f>VLOOKUP($R23,'1980'!$U$595:$AK$648,13)</f>
        <v>21</v>
      </c>
      <c r="M23" s="22">
        <f>VLOOKUP($R23,'1980'!$U$595:$AK$648,14)</f>
        <v>5</v>
      </c>
      <c r="N23" s="22">
        <f>VLOOKUP($R23,'1980'!$U$595:$AK$648,15)</f>
        <v>7</v>
      </c>
      <c r="O23" s="23">
        <f>VLOOKUP($R23,'1980'!$U$595:$AK$648,16)</f>
        <v>63</v>
      </c>
      <c r="P23" s="22">
        <f>VLOOKUP($R23,'1980'!$U$595:$AK$648,17)</f>
        <v>63</v>
      </c>
      <c r="R23">
        <v>11</v>
      </c>
    </row>
    <row r="24" spans="1:18">
      <c r="A24" s="38" t="s">
        <v>48</v>
      </c>
      <c r="B24" s="22">
        <f>VLOOKUP($R24,'1980'!$U$595:$AK$648,3)</f>
        <v>131</v>
      </c>
      <c r="C24" s="22">
        <f>VLOOKUP($R24,'1980'!$U$595:$AK$648,4)</f>
        <v>321</v>
      </c>
      <c r="D24" s="22">
        <f>VLOOKUP($R24,'1980'!$U$595:$AK$648,5)</f>
        <v>141</v>
      </c>
      <c r="E24" s="22">
        <f>VLOOKUP($R24,'1980'!$U$595:$AK$648,6)</f>
        <v>112</v>
      </c>
      <c r="F24" s="22">
        <f>VLOOKUP($R24,'1980'!$U$595:$AK$648,7)</f>
        <v>94</v>
      </c>
      <c r="G24" s="22">
        <f>VLOOKUP($R24,'1980'!$U$595:$AK$648,8)</f>
        <v>365</v>
      </c>
      <c r="H24" s="23">
        <f>VLOOKUP($R24,'1980'!$U$595:$AK$648,9)</f>
        <v>1164</v>
      </c>
      <c r="I24" s="22">
        <f>VLOOKUP($R24,'1980'!$U$595:$AK$648,10)</f>
        <v>94</v>
      </c>
      <c r="J24" s="22">
        <f>VLOOKUP($R24,'1980'!$U$595:$AK$648,11)</f>
        <v>15</v>
      </c>
      <c r="K24" s="22">
        <f>VLOOKUP($R24,'1980'!$U$595:$AK$648,12)</f>
        <v>516</v>
      </c>
      <c r="L24" s="22">
        <f>VLOOKUP($R24,'1980'!$U$595:$AK$648,13)</f>
        <v>257</v>
      </c>
      <c r="M24" s="22">
        <f>VLOOKUP($R24,'1980'!$U$595:$AK$648,14)</f>
        <v>0</v>
      </c>
      <c r="N24" s="22">
        <f>VLOOKUP($R24,'1980'!$U$595:$AK$648,15)</f>
        <v>417</v>
      </c>
      <c r="O24" s="23">
        <f>VLOOKUP($R24,'1980'!$U$595:$AK$648,16)</f>
        <v>1299</v>
      </c>
      <c r="P24" s="22">
        <f>VLOOKUP($R24,'1980'!$U$595:$AK$648,17)</f>
        <v>2463</v>
      </c>
      <c r="R24">
        <v>12</v>
      </c>
    </row>
    <row r="25" spans="1:18">
      <c r="A25" s="38" t="s">
        <v>49</v>
      </c>
      <c r="B25" s="22">
        <f>VLOOKUP($R25,'1980'!$U$595:$AK$648,3)</f>
        <v>67</v>
      </c>
      <c r="C25" s="22">
        <f>VLOOKUP($R25,'1980'!$U$595:$AK$648,4)</f>
        <v>126</v>
      </c>
      <c r="D25" s="22">
        <f>VLOOKUP($R25,'1980'!$U$595:$AK$648,5)</f>
        <v>242</v>
      </c>
      <c r="E25" s="22">
        <f>VLOOKUP($R25,'1980'!$U$595:$AK$648,6)</f>
        <v>233</v>
      </c>
      <c r="F25" s="22">
        <f>VLOOKUP($R25,'1980'!$U$595:$AK$648,7)</f>
        <v>49</v>
      </c>
      <c r="G25" s="22">
        <f>VLOOKUP($R25,'1980'!$U$595:$AK$648,8)</f>
        <v>152</v>
      </c>
      <c r="H25" s="23">
        <f>VLOOKUP($R25,'1980'!$U$595:$AK$648,9)</f>
        <v>869</v>
      </c>
      <c r="I25" s="22">
        <f>VLOOKUP($R25,'1980'!$U$595:$AK$648,10)</f>
        <v>70</v>
      </c>
      <c r="J25" s="22">
        <f>VLOOKUP($R25,'1980'!$U$595:$AK$648,11)</f>
        <v>17</v>
      </c>
      <c r="K25" s="22">
        <f>VLOOKUP($R25,'1980'!$U$595:$AK$648,12)</f>
        <v>153</v>
      </c>
      <c r="L25" s="22">
        <f>VLOOKUP($R25,'1980'!$U$595:$AK$648,13)</f>
        <v>118</v>
      </c>
      <c r="M25" s="22">
        <f>VLOOKUP($R25,'1980'!$U$595:$AK$648,14)</f>
        <v>39</v>
      </c>
      <c r="N25" s="22">
        <f>VLOOKUP($R25,'1980'!$U$595:$AK$648,15)</f>
        <v>123</v>
      </c>
      <c r="O25" s="23">
        <f>VLOOKUP($R25,'1980'!$U$595:$AK$648,16)</f>
        <v>520</v>
      </c>
      <c r="P25" s="22">
        <f>VLOOKUP($R25,'1980'!$U$595:$AK$648,17)</f>
        <v>1389</v>
      </c>
      <c r="R25">
        <v>13</v>
      </c>
    </row>
    <row r="26" spans="1:18">
      <c r="A26" s="44" t="s">
        <v>50</v>
      </c>
      <c r="B26" s="45">
        <f>VLOOKUP($R26,'1980'!$U$595:$AK$648,3)</f>
        <v>2</v>
      </c>
      <c r="C26" s="45">
        <f>VLOOKUP($R26,'1980'!$U$595:$AK$648,4)</f>
        <v>4</v>
      </c>
      <c r="D26" s="45">
        <f>VLOOKUP($R26,'1980'!$U$595:$AK$648,5)</f>
        <v>41</v>
      </c>
      <c r="E26" s="45">
        <f>VLOOKUP($R26,'1980'!$U$595:$AK$648,6)</f>
        <v>19</v>
      </c>
      <c r="F26" s="45">
        <f>VLOOKUP($R26,'1980'!$U$595:$AK$648,7)</f>
        <v>6</v>
      </c>
      <c r="G26" s="45">
        <f>VLOOKUP($R26,'1980'!$U$595:$AK$648,8)</f>
        <v>14</v>
      </c>
      <c r="H26" s="46">
        <f>VLOOKUP($R26,'1980'!$U$595:$AK$648,9)</f>
        <v>86</v>
      </c>
      <c r="I26" s="45">
        <f>VLOOKUP($R26,'1980'!$U$595:$AK$648,10)</f>
        <v>5</v>
      </c>
      <c r="J26" s="45">
        <f>VLOOKUP($R26,'1980'!$U$595:$AK$648,11)</f>
        <v>8</v>
      </c>
      <c r="K26" s="45">
        <f>VLOOKUP($R26,'1980'!$U$595:$AK$648,12)</f>
        <v>14</v>
      </c>
      <c r="L26" s="45">
        <f>VLOOKUP($R26,'1980'!$U$595:$AK$648,13)</f>
        <v>9</v>
      </c>
      <c r="M26" s="45">
        <f>VLOOKUP($R26,'1980'!$U$595:$AK$648,14)</f>
        <v>7</v>
      </c>
      <c r="N26" s="45">
        <f>VLOOKUP($R26,'1980'!$U$595:$AK$648,15)</f>
        <v>6</v>
      </c>
      <c r="O26" s="46">
        <f>VLOOKUP($R26,'1980'!$U$595:$AK$648,16)</f>
        <v>49</v>
      </c>
      <c r="P26" s="45">
        <f>VLOOKUP($R26,'1980'!$U$595:$AK$648,17)</f>
        <v>135</v>
      </c>
      <c r="R26">
        <v>15</v>
      </c>
    </row>
    <row r="27" spans="1:18">
      <c r="A27" s="38" t="s">
        <v>51</v>
      </c>
      <c r="B27" s="22">
        <f>VLOOKUP($R27,'1980'!$U$595:$AK$648,3)</f>
        <v>27</v>
      </c>
      <c r="C27" s="22">
        <f>VLOOKUP($R27,'1980'!$U$595:$AK$648,4)</f>
        <v>57</v>
      </c>
      <c r="D27" s="22">
        <f>VLOOKUP($R27,'1980'!$U$595:$AK$648,5)</f>
        <v>30</v>
      </c>
      <c r="E27" s="22">
        <f>VLOOKUP($R27,'1980'!$U$595:$AK$648,6)</f>
        <v>51</v>
      </c>
      <c r="F27" s="22">
        <f>VLOOKUP($R27,'1980'!$U$595:$AK$648,7)</f>
        <v>19</v>
      </c>
      <c r="G27" s="22">
        <f>VLOOKUP($R27,'1980'!$U$595:$AK$648,8)</f>
        <v>45</v>
      </c>
      <c r="H27" s="23">
        <f>VLOOKUP($R27,'1980'!$U$595:$AK$648,9)</f>
        <v>229</v>
      </c>
      <c r="I27" s="22">
        <f>VLOOKUP($R27,'1980'!$U$595:$AK$648,10)</f>
        <v>5</v>
      </c>
      <c r="J27" s="22">
        <f>VLOOKUP($R27,'1980'!$U$595:$AK$648,11)</f>
        <v>0</v>
      </c>
      <c r="K27" s="22">
        <f>VLOOKUP($R27,'1980'!$U$595:$AK$648,12)</f>
        <v>7</v>
      </c>
      <c r="L27" s="22">
        <f>VLOOKUP($R27,'1980'!$U$595:$AK$648,13)</f>
        <v>17</v>
      </c>
      <c r="M27" s="22">
        <f>VLOOKUP($R27,'1980'!$U$595:$AK$648,14)</f>
        <v>1</v>
      </c>
      <c r="N27" s="22">
        <f>VLOOKUP($R27,'1980'!$U$595:$AK$648,15)</f>
        <v>5</v>
      </c>
      <c r="O27" s="23">
        <f>VLOOKUP($R27,'1980'!$U$595:$AK$648,16)</f>
        <v>35</v>
      </c>
      <c r="P27" s="22">
        <f>VLOOKUP($R27,'1980'!$U$595:$AK$648,17)</f>
        <v>264</v>
      </c>
      <c r="R27">
        <v>16</v>
      </c>
    </row>
    <row r="28" spans="1:18">
      <c r="A28" s="38" t="s">
        <v>52</v>
      </c>
      <c r="B28" s="22">
        <f>VLOOKUP($R28,'1980'!$U$595:$AK$648,3)</f>
        <v>70</v>
      </c>
      <c r="C28" s="22">
        <f>VLOOKUP($R28,'1980'!$U$595:$AK$648,4)</f>
        <v>99</v>
      </c>
      <c r="D28" s="22">
        <f>VLOOKUP($R28,'1980'!$U$595:$AK$648,5)</f>
        <v>181</v>
      </c>
      <c r="E28" s="22">
        <f>VLOOKUP($R28,'1980'!$U$595:$AK$648,6)</f>
        <v>184</v>
      </c>
      <c r="F28" s="22">
        <f>VLOOKUP($R28,'1980'!$U$595:$AK$648,7)</f>
        <v>15</v>
      </c>
      <c r="G28" s="22">
        <f>VLOOKUP($R28,'1980'!$U$595:$AK$648,8)</f>
        <v>125</v>
      </c>
      <c r="H28" s="23">
        <f>VLOOKUP($R28,'1980'!$U$595:$AK$648,9)</f>
        <v>674</v>
      </c>
      <c r="I28" s="22">
        <f>VLOOKUP($R28,'1980'!$U$595:$AK$648,10)</f>
        <v>94</v>
      </c>
      <c r="J28" s="22">
        <f>VLOOKUP($R28,'1980'!$U$595:$AK$648,11)</f>
        <v>10</v>
      </c>
      <c r="K28" s="22">
        <f>VLOOKUP($R28,'1980'!$U$595:$AK$648,12)</f>
        <v>271</v>
      </c>
      <c r="L28" s="22">
        <f>VLOOKUP($R28,'1980'!$U$595:$AK$648,13)</f>
        <v>178</v>
      </c>
      <c r="M28" s="22">
        <f>VLOOKUP($R28,'1980'!$U$595:$AK$648,14)</f>
        <v>97</v>
      </c>
      <c r="N28" s="22">
        <f>VLOOKUP($R28,'1980'!$U$595:$AK$648,15)</f>
        <v>124</v>
      </c>
      <c r="O28" s="23">
        <f>VLOOKUP($R28,'1980'!$U$595:$AK$648,16)</f>
        <v>774</v>
      </c>
      <c r="P28" s="22">
        <f>VLOOKUP($R28,'1980'!$U$595:$AK$648,17)</f>
        <v>1448</v>
      </c>
      <c r="R28">
        <v>17</v>
      </c>
    </row>
    <row r="29" spans="1:18">
      <c r="A29" s="38" t="s">
        <v>53</v>
      </c>
      <c r="B29" s="22">
        <f>VLOOKUP($R29,'1980'!$U$595:$AK$648,3)</f>
        <v>61</v>
      </c>
      <c r="C29" s="22">
        <f>VLOOKUP($R29,'1980'!$U$595:$AK$648,4)</f>
        <v>70</v>
      </c>
      <c r="D29" s="22">
        <f>VLOOKUP($R29,'1980'!$U$595:$AK$648,5)</f>
        <v>172</v>
      </c>
      <c r="E29" s="22">
        <f>VLOOKUP($R29,'1980'!$U$595:$AK$648,6)</f>
        <v>197</v>
      </c>
      <c r="F29" s="22">
        <f>VLOOKUP($R29,'1980'!$U$595:$AK$648,7)</f>
        <v>45</v>
      </c>
      <c r="G29" s="22">
        <f>VLOOKUP($R29,'1980'!$U$595:$AK$648,8)</f>
        <v>161</v>
      </c>
      <c r="H29" s="23">
        <f>VLOOKUP($R29,'1980'!$U$595:$AK$648,9)</f>
        <v>706</v>
      </c>
      <c r="I29" s="22">
        <f>VLOOKUP($R29,'1980'!$U$595:$AK$648,10)</f>
        <v>24</v>
      </c>
      <c r="J29" s="22">
        <f>VLOOKUP($R29,'1980'!$U$595:$AK$648,11)</f>
        <v>12</v>
      </c>
      <c r="K29" s="22">
        <f>VLOOKUP($R29,'1980'!$U$595:$AK$648,12)</f>
        <v>130</v>
      </c>
      <c r="L29" s="22">
        <f>VLOOKUP($R29,'1980'!$U$595:$AK$648,13)</f>
        <v>71</v>
      </c>
      <c r="M29" s="22">
        <f>VLOOKUP($R29,'1980'!$U$595:$AK$648,14)</f>
        <v>35</v>
      </c>
      <c r="N29" s="22">
        <f>VLOOKUP($R29,'1980'!$U$595:$AK$648,15)</f>
        <v>44</v>
      </c>
      <c r="O29" s="23">
        <f>VLOOKUP($R29,'1980'!$U$595:$AK$648,16)</f>
        <v>316</v>
      </c>
      <c r="P29" s="22">
        <f>VLOOKUP($R29,'1980'!$U$595:$AK$648,17)</f>
        <v>1022</v>
      </c>
      <c r="R29">
        <v>18</v>
      </c>
    </row>
    <row r="30" spans="1:18">
      <c r="A30" s="44" t="s">
        <v>54</v>
      </c>
      <c r="B30" s="45">
        <f>VLOOKUP($R30,'1980'!$U$595:$AK$648,3)</f>
        <v>26</v>
      </c>
      <c r="C30" s="45">
        <f>VLOOKUP($R30,'1980'!$U$595:$AK$648,4)</f>
        <v>109</v>
      </c>
      <c r="D30" s="45">
        <f>VLOOKUP($R30,'1980'!$U$595:$AK$648,5)</f>
        <v>85</v>
      </c>
      <c r="E30" s="45">
        <f>VLOOKUP($R30,'1980'!$U$595:$AK$648,6)</f>
        <v>86</v>
      </c>
      <c r="F30" s="45">
        <f>VLOOKUP($R30,'1980'!$U$595:$AK$648,7)</f>
        <v>29</v>
      </c>
      <c r="G30" s="45">
        <f>VLOOKUP($R30,'1980'!$U$595:$AK$648,8)</f>
        <v>50</v>
      </c>
      <c r="H30" s="46">
        <f>VLOOKUP($R30,'1980'!$U$595:$AK$648,9)</f>
        <v>385</v>
      </c>
      <c r="I30" s="45">
        <f>VLOOKUP($R30,'1980'!$U$595:$AK$648,10)</f>
        <v>10</v>
      </c>
      <c r="J30" s="45">
        <f>VLOOKUP($R30,'1980'!$U$595:$AK$648,11)</f>
        <v>0</v>
      </c>
      <c r="K30" s="45">
        <f>VLOOKUP($R30,'1980'!$U$595:$AK$648,12)</f>
        <v>43</v>
      </c>
      <c r="L30" s="45">
        <f>VLOOKUP($R30,'1980'!$U$595:$AK$648,13)</f>
        <v>24</v>
      </c>
      <c r="M30" s="45">
        <f>VLOOKUP($R30,'1980'!$U$595:$AK$648,14)</f>
        <v>10</v>
      </c>
      <c r="N30" s="45">
        <f>VLOOKUP($R30,'1980'!$U$595:$AK$648,15)</f>
        <v>16</v>
      </c>
      <c r="O30" s="46">
        <f>VLOOKUP($R30,'1980'!$U$595:$AK$648,16)</f>
        <v>103</v>
      </c>
      <c r="P30" s="45">
        <f>VLOOKUP($R30,'1980'!$U$595:$AK$648,17)</f>
        <v>488</v>
      </c>
      <c r="R30">
        <v>19</v>
      </c>
    </row>
    <row r="31" spans="1:18">
      <c r="A31" s="38" t="s">
        <v>55</v>
      </c>
      <c r="B31" s="22">
        <f>VLOOKUP($R31,'1980'!$U$595:$AK$648,3)</f>
        <v>17</v>
      </c>
      <c r="C31" s="22">
        <f>VLOOKUP($R31,'1980'!$U$595:$AK$648,4)</f>
        <v>87</v>
      </c>
      <c r="D31" s="22">
        <f>VLOOKUP($R31,'1980'!$U$595:$AK$648,5)</f>
        <v>45</v>
      </c>
      <c r="E31" s="22">
        <f>VLOOKUP($R31,'1980'!$U$595:$AK$648,6)</f>
        <v>99</v>
      </c>
      <c r="F31" s="22">
        <f>VLOOKUP($R31,'1980'!$U$595:$AK$648,7)</f>
        <v>12</v>
      </c>
      <c r="G31" s="22">
        <f>VLOOKUP($R31,'1980'!$U$595:$AK$648,8)</f>
        <v>55</v>
      </c>
      <c r="H31" s="23">
        <f>VLOOKUP($R31,'1980'!$U$595:$AK$648,9)</f>
        <v>315</v>
      </c>
      <c r="I31" s="22">
        <f>VLOOKUP($R31,'1980'!$U$595:$AK$648,10)</f>
        <v>12</v>
      </c>
      <c r="J31" s="22">
        <f>VLOOKUP($R31,'1980'!$U$595:$AK$648,11)</f>
        <v>2</v>
      </c>
      <c r="K31" s="22">
        <f>VLOOKUP($R31,'1980'!$U$595:$AK$648,12)</f>
        <v>14</v>
      </c>
      <c r="L31" s="22">
        <f>VLOOKUP($R31,'1980'!$U$595:$AK$648,13)</f>
        <v>30</v>
      </c>
      <c r="M31" s="22">
        <f>VLOOKUP($R31,'1980'!$U$595:$AK$648,14)</f>
        <v>11</v>
      </c>
      <c r="N31" s="22">
        <f>VLOOKUP($R31,'1980'!$U$595:$AK$648,15)</f>
        <v>25</v>
      </c>
      <c r="O31" s="23">
        <f>VLOOKUP($R31,'1980'!$U$595:$AK$648,16)</f>
        <v>94</v>
      </c>
      <c r="P31" s="22">
        <f>VLOOKUP($R31,'1980'!$U$595:$AK$648,17)</f>
        <v>409</v>
      </c>
      <c r="R31">
        <v>20</v>
      </c>
    </row>
    <row r="32" spans="1:18">
      <c r="A32" s="38" t="s">
        <v>56</v>
      </c>
      <c r="B32" s="22">
        <f>VLOOKUP($R32,'1980'!$U$595:$AK$648,3)</f>
        <v>45</v>
      </c>
      <c r="C32" s="22">
        <f>VLOOKUP($R32,'1980'!$U$595:$AK$648,4)</f>
        <v>107</v>
      </c>
      <c r="D32" s="22">
        <f>VLOOKUP($R32,'1980'!$U$595:$AK$648,5)</f>
        <v>104</v>
      </c>
      <c r="E32" s="22">
        <f>VLOOKUP($R32,'1980'!$U$595:$AK$648,6)</f>
        <v>219</v>
      </c>
      <c r="F32" s="22">
        <f>VLOOKUP($R32,'1980'!$U$595:$AK$648,7)</f>
        <v>104</v>
      </c>
      <c r="G32" s="22">
        <f>VLOOKUP($R32,'1980'!$U$595:$AK$648,8)</f>
        <v>79</v>
      </c>
      <c r="H32" s="23">
        <f>VLOOKUP($R32,'1980'!$U$595:$AK$648,9)</f>
        <v>658</v>
      </c>
      <c r="I32" s="22">
        <f>VLOOKUP($R32,'1980'!$U$595:$AK$648,10)</f>
        <v>30</v>
      </c>
      <c r="J32" s="22">
        <f>VLOOKUP($R32,'1980'!$U$595:$AK$648,11)</f>
        <v>4</v>
      </c>
      <c r="K32" s="22">
        <f>VLOOKUP($R32,'1980'!$U$595:$AK$648,12)</f>
        <v>53</v>
      </c>
      <c r="L32" s="22">
        <f>VLOOKUP($R32,'1980'!$U$595:$AK$648,13)</f>
        <v>43</v>
      </c>
      <c r="M32" s="22">
        <f>VLOOKUP($R32,'1980'!$U$595:$AK$648,14)</f>
        <v>15</v>
      </c>
      <c r="N32" s="22">
        <f>VLOOKUP($R32,'1980'!$U$595:$AK$648,15)</f>
        <v>23</v>
      </c>
      <c r="O32" s="23">
        <f>VLOOKUP($R32,'1980'!$U$595:$AK$648,16)</f>
        <v>168</v>
      </c>
      <c r="P32" s="22">
        <f>VLOOKUP($R32,'1980'!$U$595:$AK$648,17)</f>
        <v>826</v>
      </c>
      <c r="R32">
        <v>21</v>
      </c>
    </row>
    <row r="33" spans="1:18">
      <c r="A33" s="38" t="s">
        <v>57</v>
      </c>
      <c r="B33" s="22">
        <f>VLOOKUP($R33,'1980'!$U$595:$AK$648,3)</f>
        <v>67</v>
      </c>
      <c r="C33" s="22">
        <f>VLOOKUP($R33,'1980'!$U$595:$AK$648,4)</f>
        <v>76</v>
      </c>
      <c r="D33" s="22">
        <f>VLOOKUP($R33,'1980'!$U$595:$AK$648,5)</f>
        <v>85</v>
      </c>
      <c r="E33" s="22">
        <f>VLOOKUP($R33,'1980'!$U$595:$AK$648,6)</f>
        <v>224</v>
      </c>
      <c r="F33" s="22">
        <f>VLOOKUP($R33,'1980'!$U$595:$AK$648,7)</f>
        <v>47</v>
      </c>
      <c r="G33" s="22">
        <f>VLOOKUP($R33,'1980'!$U$595:$AK$648,8)</f>
        <v>100</v>
      </c>
      <c r="H33" s="23">
        <f>VLOOKUP($R33,'1980'!$U$595:$AK$648,9)</f>
        <v>599</v>
      </c>
      <c r="I33" s="22">
        <f>VLOOKUP($R33,'1980'!$U$595:$AK$648,10)</f>
        <v>30</v>
      </c>
      <c r="J33" s="22">
        <f>VLOOKUP($R33,'1980'!$U$595:$AK$648,11)</f>
        <v>8</v>
      </c>
      <c r="K33" s="22">
        <f>VLOOKUP($R33,'1980'!$U$595:$AK$648,12)</f>
        <v>95</v>
      </c>
      <c r="L33" s="22">
        <f>VLOOKUP($R33,'1980'!$U$595:$AK$648,13)</f>
        <v>59</v>
      </c>
      <c r="M33" s="22">
        <f>VLOOKUP($R33,'1980'!$U$595:$AK$648,14)</f>
        <v>15</v>
      </c>
      <c r="N33" s="22">
        <f>VLOOKUP($R33,'1980'!$U$595:$AK$648,15)</f>
        <v>56</v>
      </c>
      <c r="O33" s="23">
        <f>VLOOKUP($R33,'1980'!$U$595:$AK$648,16)</f>
        <v>263</v>
      </c>
      <c r="P33" s="22">
        <f>VLOOKUP($R33,'1980'!$U$595:$AK$648,17)</f>
        <v>862</v>
      </c>
      <c r="R33">
        <v>22</v>
      </c>
    </row>
    <row r="34" spans="1:18">
      <c r="A34" s="44" t="s">
        <v>58</v>
      </c>
      <c r="B34" s="45">
        <f>VLOOKUP($R34,'1980'!$U$595:$AK$648,3)</f>
        <v>22</v>
      </c>
      <c r="C34" s="45">
        <f>VLOOKUP($R34,'1980'!$U$595:$AK$648,4)</f>
        <v>24</v>
      </c>
      <c r="D34" s="45">
        <f>VLOOKUP($R34,'1980'!$U$595:$AK$648,5)</f>
        <v>29</v>
      </c>
      <c r="E34" s="45">
        <f>VLOOKUP($R34,'1980'!$U$595:$AK$648,6)</f>
        <v>48</v>
      </c>
      <c r="F34" s="45">
        <f>VLOOKUP($R34,'1980'!$U$595:$AK$648,7)</f>
        <v>17</v>
      </c>
      <c r="G34" s="45">
        <f>VLOOKUP($R34,'1980'!$U$595:$AK$648,8)</f>
        <v>33</v>
      </c>
      <c r="H34" s="46">
        <f>VLOOKUP($R34,'1980'!$U$595:$AK$648,9)</f>
        <v>173</v>
      </c>
      <c r="I34" s="45">
        <f>VLOOKUP($R34,'1980'!$U$595:$AK$648,10)</f>
        <v>4</v>
      </c>
      <c r="J34" s="45">
        <f>VLOOKUP($R34,'1980'!$U$595:$AK$648,11)</f>
        <v>1</v>
      </c>
      <c r="K34" s="45">
        <f>VLOOKUP($R34,'1980'!$U$595:$AK$648,12)</f>
        <v>9</v>
      </c>
      <c r="L34" s="45">
        <f>VLOOKUP($R34,'1980'!$U$595:$AK$648,13)</f>
        <v>3</v>
      </c>
      <c r="M34" s="45">
        <f>VLOOKUP($R34,'1980'!$U$595:$AK$648,14)</f>
        <v>11</v>
      </c>
      <c r="N34" s="45">
        <f>VLOOKUP($R34,'1980'!$U$595:$AK$648,15)</f>
        <v>4</v>
      </c>
      <c r="O34" s="46">
        <f>VLOOKUP($R34,'1980'!$U$595:$AK$648,16)</f>
        <v>32</v>
      </c>
      <c r="P34" s="45">
        <f>VLOOKUP($R34,'1980'!$U$595:$AK$648,17)</f>
        <v>205</v>
      </c>
      <c r="R34">
        <v>23</v>
      </c>
    </row>
    <row r="35" spans="1:18">
      <c r="A35" s="38" t="s">
        <v>59</v>
      </c>
      <c r="B35" s="22">
        <f>VLOOKUP($R35,'1980'!$U$595:$AK$648,3)</f>
        <v>30</v>
      </c>
      <c r="C35" s="22">
        <f>VLOOKUP($R35,'1980'!$U$595:$AK$648,4)</f>
        <v>67</v>
      </c>
      <c r="D35" s="22">
        <f>VLOOKUP($R35,'1980'!$U$595:$AK$648,5)</f>
        <v>65</v>
      </c>
      <c r="E35" s="22">
        <f>VLOOKUP($R35,'1980'!$U$595:$AK$648,6)</f>
        <v>77</v>
      </c>
      <c r="F35" s="22">
        <f>VLOOKUP($R35,'1980'!$U$595:$AK$648,7)</f>
        <v>17</v>
      </c>
      <c r="G35" s="22">
        <f>VLOOKUP($R35,'1980'!$U$595:$AK$648,8)</f>
        <v>58</v>
      </c>
      <c r="H35" s="23">
        <f>VLOOKUP($R35,'1980'!$U$595:$AK$648,9)</f>
        <v>314</v>
      </c>
      <c r="I35" s="22">
        <f>VLOOKUP($R35,'1980'!$U$595:$AK$648,10)</f>
        <v>36</v>
      </c>
      <c r="J35" s="22">
        <f>VLOOKUP($R35,'1980'!$U$595:$AK$648,11)</f>
        <v>34</v>
      </c>
      <c r="K35" s="22">
        <f>VLOOKUP($R35,'1980'!$U$595:$AK$648,12)</f>
        <v>151</v>
      </c>
      <c r="L35" s="22">
        <f>VLOOKUP($R35,'1980'!$U$595:$AK$648,13)</f>
        <v>73</v>
      </c>
      <c r="M35" s="22">
        <f>VLOOKUP($R35,'1980'!$U$595:$AK$648,14)</f>
        <v>39</v>
      </c>
      <c r="N35" s="22">
        <f>VLOOKUP($R35,'1980'!$U$595:$AK$648,15)</f>
        <v>47</v>
      </c>
      <c r="O35" s="23">
        <f>VLOOKUP($R35,'1980'!$U$595:$AK$648,16)</f>
        <v>380</v>
      </c>
      <c r="P35" s="22">
        <f>VLOOKUP($R35,'1980'!$U$595:$AK$648,17)</f>
        <v>694</v>
      </c>
      <c r="R35">
        <v>24</v>
      </c>
    </row>
    <row r="36" spans="1:18">
      <c r="A36" s="38" t="s">
        <v>60</v>
      </c>
      <c r="B36" s="22">
        <f>VLOOKUP($R36,'1980'!$U$595:$AK$648,3)</f>
        <v>9</v>
      </c>
      <c r="C36" s="22">
        <f>VLOOKUP($R36,'1980'!$U$595:$AK$648,4)</f>
        <v>10</v>
      </c>
      <c r="D36" s="22">
        <f>VLOOKUP($R36,'1980'!$U$595:$AK$648,5)</f>
        <v>26</v>
      </c>
      <c r="E36" s="22">
        <f>VLOOKUP($R36,'1980'!$U$595:$AK$648,6)</f>
        <v>25</v>
      </c>
      <c r="F36" s="22">
        <f>VLOOKUP($R36,'1980'!$U$595:$AK$648,7)</f>
        <v>19</v>
      </c>
      <c r="G36" s="22">
        <f>VLOOKUP($R36,'1980'!$U$595:$AK$648,8)</f>
        <v>36</v>
      </c>
      <c r="H36" s="23">
        <f>VLOOKUP($R36,'1980'!$U$595:$AK$648,9)</f>
        <v>125</v>
      </c>
      <c r="I36" s="22">
        <f>VLOOKUP($R36,'1980'!$U$595:$AK$648,10)</f>
        <v>35</v>
      </c>
      <c r="J36" s="22">
        <f>VLOOKUP($R36,'1980'!$U$595:$AK$648,11)</f>
        <v>12</v>
      </c>
      <c r="K36" s="22">
        <f>VLOOKUP($R36,'1980'!$U$595:$AK$648,12)</f>
        <v>146</v>
      </c>
      <c r="L36" s="22">
        <f>VLOOKUP($R36,'1980'!$U$595:$AK$648,13)</f>
        <v>85</v>
      </c>
      <c r="M36" s="22">
        <f>VLOOKUP($R36,'1980'!$U$595:$AK$648,14)</f>
        <v>50</v>
      </c>
      <c r="N36" s="22">
        <f>VLOOKUP($R36,'1980'!$U$595:$AK$648,15)</f>
        <v>99</v>
      </c>
      <c r="O36" s="23">
        <f>VLOOKUP($R36,'1980'!$U$595:$AK$648,16)</f>
        <v>427</v>
      </c>
      <c r="P36" s="22">
        <f>VLOOKUP($R36,'1980'!$U$595:$AK$648,17)</f>
        <v>552</v>
      </c>
      <c r="R36">
        <v>25</v>
      </c>
    </row>
    <row r="37" spans="1:18">
      <c r="A37" s="38" t="s">
        <v>61</v>
      </c>
      <c r="B37" s="22">
        <f>VLOOKUP($R37,'1980'!$U$595:$AK$648,3)</f>
        <v>32</v>
      </c>
      <c r="C37" s="22">
        <f>VLOOKUP($R37,'1980'!$U$595:$AK$648,4)</f>
        <v>104</v>
      </c>
      <c r="D37" s="22">
        <f>VLOOKUP($R37,'1980'!$U$595:$AK$648,5)</f>
        <v>119</v>
      </c>
      <c r="E37" s="22">
        <f>VLOOKUP($R37,'1980'!$U$595:$AK$648,6)</f>
        <v>273</v>
      </c>
      <c r="F37" s="22">
        <f>VLOOKUP($R37,'1980'!$U$595:$AK$648,7)</f>
        <v>61</v>
      </c>
      <c r="G37" s="22">
        <f>VLOOKUP($R37,'1980'!$U$595:$AK$648,8)</f>
        <v>145</v>
      </c>
      <c r="H37" s="23">
        <f>VLOOKUP($R37,'1980'!$U$595:$AK$648,9)</f>
        <v>734</v>
      </c>
      <c r="I37" s="22">
        <f>VLOOKUP($R37,'1980'!$U$595:$AK$648,10)</f>
        <v>56</v>
      </c>
      <c r="J37" s="22">
        <f>VLOOKUP($R37,'1980'!$U$595:$AK$648,11)</f>
        <v>23</v>
      </c>
      <c r="K37" s="22">
        <f>VLOOKUP($R37,'1980'!$U$595:$AK$648,12)</f>
        <v>256</v>
      </c>
      <c r="L37" s="22">
        <f>VLOOKUP($R37,'1980'!$U$595:$AK$648,13)</f>
        <v>207</v>
      </c>
      <c r="M37" s="22">
        <f>VLOOKUP($R37,'1980'!$U$595:$AK$648,14)</f>
        <v>41</v>
      </c>
      <c r="N37" s="22">
        <f>VLOOKUP($R37,'1980'!$U$595:$AK$648,15)</f>
        <v>104</v>
      </c>
      <c r="O37" s="23">
        <f>VLOOKUP($R37,'1980'!$U$595:$AK$648,16)</f>
        <v>687</v>
      </c>
      <c r="P37" s="22">
        <f>VLOOKUP($R37,'1980'!$U$595:$AK$648,17)</f>
        <v>1421</v>
      </c>
      <c r="R37">
        <v>26</v>
      </c>
    </row>
    <row r="38" spans="1:18">
      <c r="A38" s="44" t="s">
        <v>62</v>
      </c>
      <c r="B38" s="45">
        <f>VLOOKUP($R38,'1980'!$U$595:$AK$648,3)</f>
        <v>24</v>
      </c>
      <c r="C38" s="45">
        <f>VLOOKUP($R38,'1980'!$U$595:$AK$648,4)</f>
        <v>81</v>
      </c>
      <c r="D38" s="45">
        <f>VLOOKUP($R38,'1980'!$U$595:$AK$648,5)</f>
        <v>77</v>
      </c>
      <c r="E38" s="45">
        <f>VLOOKUP($R38,'1980'!$U$595:$AK$648,6)</f>
        <v>121</v>
      </c>
      <c r="F38" s="45">
        <f>VLOOKUP($R38,'1980'!$U$595:$AK$648,7)</f>
        <v>25</v>
      </c>
      <c r="G38" s="45">
        <f>VLOOKUP($R38,'1980'!$U$595:$AK$648,8)</f>
        <v>53</v>
      </c>
      <c r="H38" s="46">
        <f>VLOOKUP($R38,'1980'!$U$595:$AK$648,9)</f>
        <v>381</v>
      </c>
      <c r="I38" s="45">
        <f>VLOOKUP($R38,'1980'!$U$595:$AK$648,10)</f>
        <v>10</v>
      </c>
      <c r="J38" s="45">
        <f>VLOOKUP($R38,'1980'!$U$595:$AK$648,11)</f>
        <v>13</v>
      </c>
      <c r="K38" s="45">
        <f>VLOOKUP($R38,'1980'!$U$595:$AK$648,12)</f>
        <v>33</v>
      </c>
      <c r="L38" s="45">
        <f>VLOOKUP($R38,'1980'!$U$595:$AK$648,13)</f>
        <v>44</v>
      </c>
      <c r="M38" s="45">
        <f>VLOOKUP($R38,'1980'!$U$595:$AK$648,14)</f>
        <v>27</v>
      </c>
      <c r="N38" s="45">
        <f>VLOOKUP($R38,'1980'!$U$595:$AK$648,15)</f>
        <v>23</v>
      </c>
      <c r="O38" s="46">
        <f>VLOOKUP($R38,'1980'!$U$595:$AK$648,16)</f>
        <v>150</v>
      </c>
      <c r="P38" s="45">
        <f>VLOOKUP($R38,'1980'!$U$595:$AK$648,17)</f>
        <v>531</v>
      </c>
      <c r="R38">
        <v>27</v>
      </c>
    </row>
    <row r="39" spans="1:18">
      <c r="A39" s="38" t="s">
        <v>63</v>
      </c>
      <c r="B39" s="22">
        <f>VLOOKUP($R39,'1980'!$U$595:$AK$648,3)</f>
        <v>40</v>
      </c>
      <c r="C39" s="22">
        <f>VLOOKUP($R39,'1980'!$U$595:$AK$648,4)</f>
        <v>123</v>
      </c>
      <c r="D39" s="22">
        <f>VLOOKUP($R39,'1980'!$U$595:$AK$648,5)</f>
        <v>160</v>
      </c>
      <c r="E39" s="22">
        <f>VLOOKUP($R39,'1980'!$U$595:$AK$648,6)</f>
        <v>153</v>
      </c>
      <c r="F39" s="22">
        <f>VLOOKUP($R39,'1980'!$U$595:$AK$648,7)</f>
        <v>20</v>
      </c>
      <c r="G39" s="22">
        <f>VLOOKUP($R39,'1980'!$U$595:$AK$648,8)</f>
        <v>97</v>
      </c>
      <c r="H39" s="23">
        <f>VLOOKUP($R39,'1980'!$U$595:$AK$648,9)</f>
        <v>593</v>
      </c>
      <c r="I39" s="22">
        <f>VLOOKUP($R39,'1980'!$U$595:$AK$648,10)</f>
        <v>9</v>
      </c>
      <c r="J39" s="22">
        <f>VLOOKUP($R39,'1980'!$U$595:$AK$648,11)</f>
        <v>3</v>
      </c>
      <c r="K39" s="22">
        <f>VLOOKUP($R39,'1980'!$U$595:$AK$648,12)</f>
        <v>43</v>
      </c>
      <c r="L39" s="22">
        <f>VLOOKUP($R39,'1980'!$U$595:$AK$648,13)</f>
        <v>18</v>
      </c>
      <c r="M39" s="22">
        <f>VLOOKUP($R39,'1980'!$U$595:$AK$648,14)</f>
        <v>16</v>
      </c>
      <c r="N39" s="22">
        <f>VLOOKUP($R39,'1980'!$U$595:$AK$648,15)</f>
        <v>32</v>
      </c>
      <c r="O39" s="23">
        <f>VLOOKUP($R39,'1980'!$U$595:$AK$648,16)</f>
        <v>121</v>
      </c>
      <c r="P39" s="22">
        <f>VLOOKUP($R39,'1980'!$U$595:$AK$648,17)</f>
        <v>714</v>
      </c>
      <c r="R39">
        <v>28</v>
      </c>
    </row>
    <row r="40" spans="1:18">
      <c r="A40" s="38" t="s">
        <v>64</v>
      </c>
      <c r="B40" s="22">
        <f>VLOOKUP($R40,'1980'!$U$595:$AK$648,3)</f>
        <v>81</v>
      </c>
      <c r="C40" s="22">
        <f>VLOOKUP($R40,'1980'!$U$595:$AK$648,4)</f>
        <v>146</v>
      </c>
      <c r="D40" s="22">
        <f>VLOOKUP($R40,'1980'!$U$595:$AK$648,5)</f>
        <v>134</v>
      </c>
      <c r="E40" s="22">
        <f>VLOOKUP($R40,'1980'!$U$595:$AK$648,6)</f>
        <v>209</v>
      </c>
      <c r="F40" s="22">
        <f>VLOOKUP($R40,'1980'!$U$595:$AK$648,7)</f>
        <v>21</v>
      </c>
      <c r="G40" s="22">
        <f>VLOOKUP($R40,'1980'!$U$595:$AK$648,8)</f>
        <v>107</v>
      </c>
      <c r="H40" s="23">
        <f>VLOOKUP($R40,'1980'!$U$595:$AK$648,9)</f>
        <v>698</v>
      </c>
      <c r="I40" s="22">
        <f>VLOOKUP($R40,'1980'!$U$595:$AK$648,10)</f>
        <v>68</v>
      </c>
      <c r="J40" s="22">
        <f>VLOOKUP($R40,'1980'!$U$595:$AK$648,11)</f>
        <v>32</v>
      </c>
      <c r="K40" s="22">
        <f>VLOOKUP($R40,'1980'!$U$595:$AK$648,12)</f>
        <v>103</v>
      </c>
      <c r="L40" s="22">
        <f>VLOOKUP($R40,'1980'!$U$595:$AK$648,13)</f>
        <v>64</v>
      </c>
      <c r="M40" s="22">
        <f>VLOOKUP($R40,'1980'!$U$595:$AK$648,14)</f>
        <v>21</v>
      </c>
      <c r="N40" s="22">
        <f>VLOOKUP($R40,'1980'!$U$595:$AK$648,15)</f>
        <v>25</v>
      </c>
      <c r="O40" s="23">
        <f>VLOOKUP($R40,'1980'!$U$595:$AK$648,16)</f>
        <v>313</v>
      </c>
      <c r="P40" s="22">
        <f>VLOOKUP($R40,'1980'!$U$595:$AK$648,17)</f>
        <v>1011</v>
      </c>
      <c r="R40">
        <v>29</v>
      </c>
    </row>
    <row r="41" spans="1:18">
      <c r="A41" s="38" t="s">
        <v>65</v>
      </c>
      <c r="B41" s="22">
        <f>VLOOKUP($R41,'1980'!$U$595:$AK$648,3)</f>
        <v>35</v>
      </c>
      <c r="C41" s="22">
        <f>VLOOKUP($R41,'1980'!$U$595:$AK$648,4)</f>
        <v>54</v>
      </c>
      <c r="D41" s="22">
        <f>VLOOKUP($R41,'1980'!$U$595:$AK$648,5)</f>
        <v>42</v>
      </c>
      <c r="E41" s="22">
        <f>VLOOKUP($R41,'1980'!$U$595:$AK$648,6)</f>
        <v>28</v>
      </c>
      <c r="F41" s="22">
        <f>VLOOKUP($R41,'1980'!$U$595:$AK$648,7)</f>
        <v>6</v>
      </c>
      <c r="G41" s="22">
        <f>VLOOKUP($R41,'1980'!$U$595:$AK$648,8)</f>
        <v>15</v>
      </c>
      <c r="H41" s="23">
        <f>VLOOKUP($R41,'1980'!$U$595:$AK$648,9)</f>
        <v>180</v>
      </c>
      <c r="I41" s="22">
        <f>VLOOKUP($R41,'1980'!$U$595:$AK$648,10)</f>
        <v>5</v>
      </c>
      <c r="J41" s="22">
        <f>VLOOKUP($R41,'1980'!$U$595:$AK$648,11)</f>
        <v>0</v>
      </c>
      <c r="K41" s="22">
        <f>VLOOKUP($R41,'1980'!$U$595:$AK$648,12)</f>
        <v>8</v>
      </c>
      <c r="L41" s="22">
        <f>VLOOKUP($R41,'1980'!$U$595:$AK$648,13)</f>
        <v>4</v>
      </c>
      <c r="M41" s="22">
        <f>VLOOKUP($R41,'1980'!$U$595:$AK$648,14)</f>
        <v>2</v>
      </c>
      <c r="N41" s="22">
        <f>VLOOKUP($R41,'1980'!$U$595:$AK$648,15)</f>
        <v>1</v>
      </c>
      <c r="O41" s="23">
        <f>VLOOKUP($R41,'1980'!$U$595:$AK$648,16)</f>
        <v>20</v>
      </c>
      <c r="P41" s="22">
        <f>VLOOKUP($R41,'1980'!$U$595:$AK$648,17)</f>
        <v>200</v>
      </c>
      <c r="R41">
        <v>30</v>
      </c>
    </row>
    <row r="42" spans="1:18">
      <c r="A42" s="44" t="s">
        <v>66</v>
      </c>
      <c r="B42" s="45">
        <f>VLOOKUP($R42,'1980'!$U$595:$AK$648,3)</f>
        <v>20</v>
      </c>
      <c r="C42" s="45">
        <f>VLOOKUP($R42,'1980'!$U$595:$AK$648,4)</f>
        <v>54</v>
      </c>
      <c r="D42" s="45">
        <f>VLOOKUP($R42,'1980'!$U$595:$AK$648,5)</f>
        <v>46</v>
      </c>
      <c r="E42" s="45">
        <f>VLOOKUP($R42,'1980'!$U$595:$AK$648,6)</f>
        <v>43</v>
      </c>
      <c r="F42" s="45">
        <f>VLOOKUP($R42,'1980'!$U$595:$AK$648,7)</f>
        <v>20</v>
      </c>
      <c r="G42" s="45">
        <f>VLOOKUP($R42,'1980'!$U$595:$AK$648,8)</f>
        <v>48</v>
      </c>
      <c r="H42" s="46">
        <f>VLOOKUP($R42,'1980'!$U$595:$AK$648,9)</f>
        <v>231</v>
      </c>
      <c r="I42" s="45">
        <f>VLOOKUP($R42,'1980'!$U$595:$AK$648,10)</f>
        <v>6</v>
      </c>
      <c r="J42" s="45">
        <f>VLOOKUP($R42,'1980'!$U$595:$AK$648,11)</f>
        <v>1</v>
      </c>
      <c r="K42" s="45">
        <f>VLOOKUP($R42,'1980'!$U$595:$AK$648,12)</f>
        <v>20</v>
      </c>
      <c r="L42" s="45">
        <f>VLOOKUP($R42,'1980'!$U$595:$AK$648,13)</f>
        <v>7</v>
      </c>
      <c r="M42" s="45">
        <f>VLOOKUP($R42,'1980'!$U$595:$AK$648,14)</f>
        <v>6</v>
      </c>
      <c r="N42" s="45">
        <f>VLOOKUP($R42,'1980'!$U$595:$AK$648,15)</f>
        <v>4</v>
      </c>
      <c r="O42" s="46">
        <f>VLOOKUP($R42,'1980'!$U$595:$AK$648,16)</f>
        <v>44</v>
      </c>
      <c r="P42" s="45">
        <f>VLOOKUP($R42,'1980'!$U$595:$AK$648,17)</f>
        <v>275</v>
      </c>
      <c r="R42">
        <v>31</v>
      </c>
    </row>
    <row r="43" spans="1:18">
      <c r="A43" s="38" t="s">
        <v>67</v>
      </c>
      <c r="B43" s="22">
        <f>VLOOKUP($R43,'1980'!$U$595:$AK$648,3)</f>
        <v>51</v>
      </c>
      <c r="C43" s="22">
        <f>VLOOKUP($R43,'1980'!$U$595:$AK$648,4)</f>
        <v>46</v>
      </c>
      <c r="D43" s="22">
        <f>VLOOKUP($R43,'1980'!$U$595:$AK$648,5)</f>
        <v>22</v>
      </c>
      <c r="E43" s="22">
        <f>VLOOKUP($R43,'1980'!$U$595:$AK$648,6)</f>
        <v>48</v>
      </c>
      <c r="F43" s="22">
        <f>VLOOKUP($R43,'1980'!$U$595:$AK$648,7)</f>
        <v>4</v>
      </c>
      <c r="G43" s="22">
        <f>VLOOKUP($R43,'1980'!$U$595:$AK$648,8)</f>
        <v>12</v>
      </c>
      <c r="H43" s="23">
        <f>VLOOKUP($R43,'1980'!$U$595:$AK$648,9)</f>
        <v>183</v>
      </c>
      <c r="I43" s="22">
        <f>VLOOKUP($R43,'1980'!$U$595:$AK$648,10)</f>
        <v>13</v>
      </c>
      <c r="J43" s="22">
        <f>VLOOKUP($R43,'1980'!$U$595:$AK$648,11)</f>
        <v>5</v>
      </c>
      <c r="K43" s="22">
        <f>VLOOKUP($R43,'1980'!$U$595:$AK$648,12)</f>
        <v>41</v>
      </c>
      <c r="L43" s="22">
        <f>VLOOKUP($R43,'1980'!$U$595:$AK$648,13)</f>
        <v>32</v>
      </c>
      <c r="M43" s="22">
        <f>VLOOKUP($R43,'1980'!$U$595:$AK$648,14)</f>
        <v>10</v>
      </c>
      <c r="N43" s="22">
        <f>VLOOKUP($R43,'1980'!$U$595:$AK$648,15)</f>
        <v>14</v>
      </c>
      <c r="O43" s="23">
        <f>VLOOKUP($R43,'1980'!$U$595:$AK$648,16)</f>
        <v>115</v>
      </c>
      <c r="P43" s="22">
        <f>VLOOKUP($R43,'1980'!$U$595:$AK$648,17)</f>
        <v>298</v>
      </c>
      <c r="R43">
        <v>32</v>
      </c>
    </row>
    <row r="44" spans="1:18">
      <c r="A44" s="38" t="s">
        <v>68</v>
      </c>
      <c r="B44" s="22">
        <f>VLOOKUP($R44,'1980'!$U$595:$AK$648,3)</f>
        <v>18</v>
      </c>
      <c r="C44" s="22">
        <f>VLOOKUP($R44,'1980'!$U$595:$AK$648,4)</f>
        <v>16</v>
      </c>
      <c r="D44" s="22">
        <f>VLOOKUP($R44,'1980'!$U$595:$AK$648,5)</f>
        <v>26</v>
      </c>
      <c r="E44" s="22">
        <f>VLOOKUP($R44,'1980'!$U$595:$AK$648,6)</f>
        <v>25</v>
      </c>
      <c r="F44" s="22">
        <f>VLOOKUP($R44,'1980'!$U$595:$AK$648,7)</f>
        <v>10</v>
      </c>
      <c r="G44" s="22">
        <f>VLOOKUP($R44,'1980'!$U$595:$AK$648,8)</f>
        <v>16</v>
      </c>
      <c r="H44" s="23">
        <f>VLOOKUP($R44,'1980'!$U$595:$AK$648,9)</f>
        <v>111</v>
      </c>
      <c r="I44" s="22">
        <f>VLOOKUP($R44,'1980'!$U$595:$AK$648,10)</f>
        <v>2</v>
      </c>
      <c r="J44" s="22">
        <f>VLOOKUP($R44,'1980'!$U$595:$AK$648,11)</f>
        <v>1</v>
      </c>
      <c r="K44" s="22">
        <f>VLOOKUP($R44,'1980'!$U$595:$AK$648,12)</f>
        <v>13</v>
      </c>
      <c r="L44" s="22">
        <f>VLOOKUP($R44,'1980'!$U$595:$AK$648,13)</f>
        <v>6</v>
      </c>
      <c r="M44" s="22">
        <f>VLOOKUP($R44,'1980'!$U$595:$AK$648,14)</f>
        <v>6</v>
      </c>
      <c r="N44" s="22">
        <f>VLOOKUP($R44,'1980'!$U$595:$AK$648,15)</f>
        <v>5</v>
      </c>
      <c r="O44" s="23">
        <f>VLOOKUP($R44,'1980'!$U$595:$AK$648,16)</f>
        <v>33</v>
      </c>
      <c r="P44" s="22">
        <f>VLOOKUP($R44,'1980'!$U$595:$AK$648,17)</f>
        <v>144</v>
      </c>
      <c r="R44">
        <v>33</v>
      </c>
    </row>
    <row r="45" spans="1:18">
      <c r="A45" s="38" t="s">
        <v>69</v>
      </c>
      <c r="B45" s="22">
        <f>VLOOKUP($R45,'1980'!$U$595:$AK$648,3)</f>
        <v>7</v>
      </c>
      <c r="C45" s="22">
        <f>VLOOKUP($R45,'1980'!$U$595:$AK$648,4)</f>
        <v>38</v>
      </c>
      <c r="D45" s="22">
        <f>VLOOKUP($R45,'1980'!$U$595:$AK$648,5)</f>
        <v>60</v>
      </c>
      <c r="E45" s="22">
        <f>VLOOKUP($R45,'1980'!$U$595:$AK$648,6)</f>
        <v>63</v>
      </c>
      <c r="F45" s="22">
        <f>VLOOKUP($R45,'1980'!$U$595:$AK$648,7)</f>
        <v>26</v>
      </c>
      <c r="G45" s="22">
        <f>VLOOKUP($R45,'1980'!$U$595:$AK$648,8)</f>
        <v>22</v>
      </c>
      <c r="H45" s="23">
        <f>VLOOKUP($R45,'1980'!$U$595:$AK$648,9)</f>
        <v>216</v>
      </c>
      <c r="I45" s="22">
        <f>VLOOKUP($R45,'1980'!$U$595:$AK$648,10)</f>
        <v>67</v>
      </c>
      <c r="J45" s="22">
        <f>VLOOKUP($R45,'1980'!$U$595:$AK$648,11)</f>
        <v>45</v>
      </c>
      <c r="K45" s="22">
        <f>VLOOKUP($R45,'1980'!$U$595:$AK$648,12)</f>
        <v>217</v>
      </c>
      <c r="L45" s="22">
        <f>VLOOKUP($R45,'1980'!$U$595:$AK$648,13)</f>
        <v>131</v>
      </c>
      <c r="M45" s="22">
        <f>VLOOKUP($R45,'1980'!$U$595:$AK$648,14)</f>
        <v>63</v>
      </c>
      <c r="N45" s="22">
        <f>VLOOKUP($R45,'1980'!$U$595:$AK$648,15)</f>
        <v>44</v>
      </c>
      <c r="O45" s="23">
        <f>VLOOKUP($R45,'1980'!$U$595:$AK$648,16)</f>
        <v>567</v>
      </c>
      <c r="P45" s="22">
        <f>VLOOKUP($R45,'1980'!$U$595:$AK$648,17)</f>
        <v>783</v>
      </c>
      <c r="R45">
        <v>34</v>
      </c>
    </row>
    <row r="46" spans="1:18">
      <c r="A46" s="44" t="s">
        <v>70</v>
      </c>
      <c r="B46" s="45">
        <f>VLOOKUP($R46,'1980'!$U$595:$AK$648,3)</f>
        <v>104</v>
      </c>
      <c r="C46" s="45">
        <f>VLOOKUP($R46,'1980'!$U$595:$AK$648,4)</f>
        <v>74</v>
      </c>
      <c r="D46" s="45">
        <f>VLOOKUP($R46,'1980'!$U$595:$AK$648,5)</f>
        <v>69</v>
      </c>
      <c r="E46" s="45">
        <f>VLOOKUP($R46,'1980'!$U$595:$AK$648,6)</f>
        <v>56</v>
      </c>
      <c r="F46" s="45">
        <f>VLOOKUP($R46,'1980'!$U$595:$AK$648,7)</f>
        <v>21</v>
      </c>
      <c r="G46" s="45">
        <f>VLOOKUP($R46,'1980'!$U$595:$AK$648,8)</f>
        <v>39</v>
      </c>
      <c r="H46" s="46">
        <f>VLOOKUP($R46,'1980'!$U$595:$AK$648,9)</f>
        <v>363</v>
      </c>
      <c r="I46" s="45">
        <f>VLOOKUP($R46,'1980'!$U$595:$AK$648,10)</f>
        <v>7</v>
      </c>
      <c r="J46" s="45">
        <f>VLOOKUP($R46,'1980'!$U$595:$AK$648,11)</f>
        <v>0</v>
      </c>
      <c r="K46" s="45">
        <f>VLOOKUP($R46,'1980'!$U$595:$AK$648,12)</f>
        <v>48</v>
      </c>
      <c r="L46" s="45">
        <f>VLOOKUP($R46,'1980'!$U$595:$AK$648,13)</f>
        <v>26</v>
      </c>
      <c r="M46" s="45">
        <f>VLOOKUP($R46,'1980'!$U$595:$AK$648,14)</f>
        <v>9</v>
      </c>
      <c r="N46" s="45">
        <f>VLOOKUP($R46,'1980'!$U$595:$AK$648,15)</f>
        <v>16</v>
      </c>
      <c r="O46" s="46">
        <f>VLOOKUP($R46,'1980'!$U$595:$AK$648,16)</f>
        <v>106</v>
      </c>
      <c r="P46" s="45">
        <f>VLOOKUP($R46,'1980'!$U$595:$AK$648,17)</f>
        <v>469</v>
      </c>
      <c r="R46">
        <v>35</v>
      </c>
    </row>
    <row r="47" spans="1:18">
      <c r="A47" s="38" t="s">
        <v>71</v>
      </c>
      <c r="B47" s="22">
        <f>VLOOKUP($R47,'1980'!$U$595:$AK$648,3)</f>
        <v>54</v>
      </c>
      <c r="C47" s="22">
        <f>VLOOKUP($R47,'1980'!$U$595:$AK$648,4)</f>
        <v>90</v>
      </c>
      <c r="D47" s="22">
        <f>VLOOKUP($R47,'1980'!$U$595:$AK$648,5)</f>
        <v>179</v>
      </c>
      <c r="E47" s="22">
        <f>VLOOKUP($R47,'1980'!$U$595:$AK$648,6)</f>
        <v>167</v>
      </c>
      <c r="F47" s="22">
        <f>VLOOKUP($R47,'1980'!$U$595:$AK$648,7)</f>
        <v>106</v>
      </c>
      <c r="G47" s="22">
        <f>VLOOKUP($R47,'1980'!$U$595:$AK$648,8)</f>
        <v>125</v>
      </c>
      <c r="H47" s="23">
        <f>VLOOKUP($R47,'1980'!$U$595:$AK$648,9)</f>
        <v>721</v>
      </c>
      <c r="I47" s="22">
        <f>VLOOKUP($R47,'1980'!$U$595:$AK$648,10)</f>
        <v>96</v>
      </c>
      <c r="J47" s="22">
        <f>VLOOKUP($R47,'1980'!$U$595:$AK$648,11)</f>
        <v>122</v>
      </c>
      <c r="K47" s="22">
        <f>VLOOKUP($R47,'1980'!$U$595:$AK$648,12)</f>
        <v>445</v>
      </c>
      <c r="L47" s="22">
        <f>VLOOKUP($R47,'1980'!$U$595:$AK$648,13)</f>
        <v>360</v>
      </c>
      <c r="M47" s="22">
        <f>VLOOKUP($R47,'1980'!$U$595:$AK$648,14)</f>
        <v>108</v>
      </c>
      <c r="N47" s="22">
        <f>VLOOKUP($R47,'1980'!$U$595:$AK$648,15)</f>
        <v>156</v>
      </c>
      <c r="O47" s="23">
        <f>VLOOKUP($R47,'1980'!$U$595:$AK$648,16)</f>
        <v>1287</v>
      </c>
      <c r="P47" s="22">
        <f>VLOOKUP($R47,'1980'!$U$595:$AK$648,17)</f>
        <v>2008</v>
      </c>
      <c r="R47">
        <v>36</v>
      </c>
    </row>
    <row r="48" spans="1:18">
      <c r="A48" s="38" t="s">
        <v>72</v>
      </c>
      <c r="B48" s="22">
        <f>VLOOKUP($R48,'1980'!$U$595:$AK$648,3)</f>
        <v>63</v>
      </c>
      <c r="C48" s="22">
        <f>VLOOKUP($R48,'1980'!$U$595:$AK$648,4)</f>
        <v>125</v>
      </c>
      <c r="D48" s="22">
        <f>VLOOKUP($R48,'1980'!$U$595:$AK$648,5)</f>
        <v>61</v>
      </c>
      <c r="E48" s="22">
        <f>VLOOKUP($R48,'1980'!$U$595:$AK$648,6)</f>
        <v>298</v>
      </c>
      <c r="F48" s="22">
        <f>VLOOKUP($R48,'1980'!$U$595:$AK$648,7)</f>
        <v>148</v>
      </c>
      <c r="G48" s="22">
        <f>VLOOKUP($R48,'1980'!$U$595:$AK$648,8)</f>
        <v>255</v>
      </c>
      <c r="H48" s="23">
        <f>VLOOKUP($R48,'1980'!$U$595:$AK$648,9)</f>
        <v>950</v>
      </c>
      <c r="I48" s="22">
        <f>VLOOKUP($R48,'1980'!$U$595:$AK$648,10)</f>
        <v>63</v>
      </c>
      <c r="J48" s="22">
        <f>VLOOKUP($R48,'1980'!$U$595:$AK$648,11)</f>
        <v>9</v>
      </c>
      <c r="K48" s="22">
        <f>VLOOKUP($R48,'1980'!$U$595:$AK$648,12)</f>
        <v>81</v>
      </c>
      <c r="L48" s="22">
        <f>VLOOKUP($R48,'1980'!$U$595:$AK$648,13)</f>
        <v>46</v>
      </c>
      <c r="M48" s="22">
        <f>VLOOKUP($R48,'1980'!$U$595:$AK$648,14)</f>
        <v>10</v>
      </c>
      <c r="N48" s="22">
        <f>VLOOKUP($R48,'1980'!$U$595:$AK$648,15)</f>
        <v>210</v>
      </c>
      <c r="O48" s="23">
        <f>VLOOKUP($R48,'1980'!$U$595:$AK$648,16)</f>
        <v>419</v>
      </c>
      <c r="P48" s="22">
        <f>VLOOKUP($R48,'1980'!$U$595:$AK$648,17)</f>
        <v>1369</v>
      </c>
      <c r="R48">
        <v>37</v>
      </c>
    </row>
    <row r="49" spans="1:18">
      <c r="A49" s="38" t="s">
        <v>73</v>
      </c>
      <c r="B49" s="22">
        <f>VLOOKUP($R49,'1980'!$U$595:$AK$648,3)</f>
        <v>7</v>
      </c>
      <c r="C49" s="22">
        <f>VLOOKUP($R49,'1980'!$U$595:$AK$648,4)</f>
        <v>10</v>
      </c>
      <c r="D49" s="22">
        <f>VLOOKUP($R49,'1980'!$U$595:$AK$648,5)</f>
        <v>20</v>
      </c>
      <c r="E49" s="22">
        <f>VLOOKUP($R49,'1980'!$U$595:$AK$648,6)</f>
        <v>27</v>
      </c>
      <c r="F49" s="22">
        <f>VLOOKUP($R49,'1980'!$U$595:$AK$648,7)</f>
        <v>3</v>
      </c>
      <c r="G49" s="22">
        <f>VLOOKUP($R49,'1980'!$U$595:$AK$648,8)</f>
        <v>16</v>
      </c>
      <c r="H49" s="23">
        <f>VLOOKUP($R49,'1980'!$U$595:$AK$648,9)</f>
        <v>83</v>
      </c>
      <c r="I49" s="22">
        <f>VLOOKUP($R49,'1980'!$U$595:$AK$648,10)</f>
        <v>1</v>
      </c>
      <c r="J49" s="22">
        <f>VLOOKUP($R49,'1980'!$U$595:$AK$648,11)</f>
        <v>0</v>
      </c>
      <c r="K49" s="22">
        <f>VLOOKUP($R49,'1980'!$U$595:$AK$648,12)</f>
        <v>3</v>
      </c>
      <c r="L49" s="22">
        <f>VLOOKUP($R49,'1980'!$U$595:$AK$648,13)</f>
        <v>2</v>
      </c>
      <c r="M49" s="22">
        <f>VLOOKUP($R49,'1980'!$U$595:$AK$648,14)</f>
        <v>1</v>
      </c>
      <c r="N49" s="22">
        <f>VLOOKUP($R49,'1980'!$U$595:$AK$648,15)</f>
        <v>4</v>
      </c>
      <c r="O49" s="23">
        <f>VLOOKUP($R49,'1980'!$U$595:$AK$648,16)</f>
        <v>11</v>
      </c>
      <c r="P49" s="22">
        <f>VLOOKUP($R49,'1980'!$U$595:$AK$648,17)</f>
        <v>94</v>
      </c>
      <c r="R49">
        <v>38</v>
      </c>
    </row>
    <row r="50" spans="1:18">
      <c r="A50" s="44" t="s">
        <v>74</v>
      </c>
      <c r="B50" s="45">
        <f>VLOOKUP($R50,'1980'!$U$595:$AK$648,3)</f>
        <v>52</v>
      </c>
      <c r="C50" s="45">
        <f>VLOOKUP($R50,'1980'!$U$595:$AK$648,4)</f>
        <v>118</v>
      </c>
      <c r="D50" s="45">
        <f>VLOOKUP($R50,'1980'!$U$595:$AK$648,5)</f>
        <v>250</v>
      </c>
      <c r="E50" s="45">
        <f>VLOOKUP($R50,'1980'!$U$595:$AK$648,6)</f>
        <v>200</v>
      </c>
      <c r="F50" s="45">
        <f>VLOOKUP($R50,'1980'!$U$595:$AK$648,7)</f>
        <v>2</v>
      </c>
      <c r="G50" s="45">
        <f>VLOOKUP($R50,'1980'!$U$595:$AK$648,8)</f>
        <v>299</v>
      </c>
      <c r="H50" s="46">
        <f>VLOOKUP($R50,'1980'!$U$595:$AK$648,9)</f>
        <v>921</v>
      </c>
      <c r="I50" s="45">
        <f>VLOOKUP($R50,'1980'!$U$595:$AK$648,10)</f>
        <v>35</v>
      </c>
      <c r="J50" s="45">
        <f>VLOOKUP($R50,'1980'!$U$595:$AK$648,11)</f>
        <v>116</v>
      </c>
      <c r="K50" s="45">
        <f>VLOOKUP($R50,'1980'!$U$595:$AK$648,12)</f>
        <v>87</v>
      </c>
      <c r="L50" s="45">
        <f>VLOOKUP($R50,'1980'!$U$595:$AK$648,13)</f>
        <v>126</v>
      </c>
      <c r="M50" s="45">
        <f>VLOOKUP($R50,'1980'!$U$595:$AK$648,14)</f>
        <v>144</v>
      </c>
      <c r="N50" s="45">
        <f>VLOOKUP($R50,'1980'!$U$595:$AK$648,15)</f>
        <v>207</v>
      </c>
      <c r="O50" s="46">
        <f>VLOOKUP($R50,'1980'!$U$595:$AK$648,16)</f>
        <v>715</v>
      </c>
      <c r="P50" s="45">
        <f>VLOOKUP($R50,'1980'!$U$595:$AK$648,17)</f>
        <v>1636</v>
      </c>
      <c r="R50">
        <v>39</v>
      </c>
    </row>
    <row r="51" spans="1:18">
      <c r="A51" s="38" t="s">
        <v>75</v>
      </c>
      <c r="B51" s="22">
        <f>VLOOKUP($R51,'1980'!$U$595:$AK$648,3)</f>
        <v>45</v>
      </c>
      <c r="C51" s="22">
        <f>VLOOKUP($R51,'1980'!$U$595:$AK$648,4)</f>
        <v>74</v>
      </c>
      <c r="D51" s="22">
        <f>VLOOKUP($R51,'1980'!$U$595:$AK$648,5)</f>
        <v>99</v>
      </c>
      <c r="E51" s="22">
        <f>VLOOKUP($R51,'1980'!$U$595:$AK$648,6)</f>
        <v>119</v>
      </c>
      <c r="F51" s="22">
        <f>VLOOKUP($R51,'1980'!$U$595:$AK$648,7)</f>
        <v>0</v>
      </c>
      <c r="G51" s="22">
        <f>VLOOKUP($R51,'1980'!$U$595:$AK$648,8)</f>
        <v>136</v>
      </c>
      <c r="H51" s="23">
        <f>VLOOKUP($R51,'1980'!$U$595:$AK$648,9)</f>
        <v>473</v>
      </c>
      <c r="I51" s="22">
        <f>VLOOKUP($R51,'1980'!$U$595:$AK$648,10)</f>
        <v>31</v>
      </c>
      <c r="J51" s="22">
        <f>VLOOKUP($R51,'1980'!$U$595:$AK$648,11)</f>
        <v>12</v>
      </c>
      <c r="K51" s="22">
        <f>VLOOKUP($R51,'1980'!$U$595:$AK$648,12)</f>
        <v>36</v>
      </c>
      <c r="L51" s="22">
        <f>VLOOKUP($R51,'1980'!$U$595:$AK$648,13)</f>
        <v>54</v>
      </c>
      <c r="M51" s="22">
        <f>VLOOKUP($R51,'1980'!$U$595:$AK$648,14)</f>
        <v>10</v>
      </c>
      <c r="N51" s="22">
        <f>VLOOKUP($R51,'1980'!$U$595:$AK$648,15)</f>
        <v>36</v>
      </c>
      <c r="O51" s="23">
        <f>VLOOKUP($R51,'1980'!$U$595:$AK$648,16)</f>
        <v>179</v>
      </c>
      <c r="P51" s="22">
        <f>VLOOKUP($R51,'1980'!$U$595:$AK$648,17)</f>
        <v>652</v>
      </c>
      <c r="R51">
        <v>40</v>
      </c>
    </row>
    <row r="52" spans="1:18">
      <c r="A52" s="38" t="s">
        <v>76</v>
      </c>
      <c r="B52" s="22">
        <f>VLOOKUP($R52,'1980'!$U$595:$AK$648,3)</f>
        <v>39</v>
      </c>
      <c r="C52" s="22">
        <f>VLOOKUP($R52,'1980'!$U$595:$AK$648,4)</f>
        <v>129</v>
      </c>
      <c r="D52" s="22">
        <f>VLOOKUP($R52,'1980'!$U$595:$AK$648,5)</f>
        <v>45</v>
      </c>
      <c r="E52" s="22">
        <f>VLOOKUP($R52,'1980'!$U$595:$AK$648,6)</f>
        <v>103</v>
      </c>
      <c r="F52" s="22">
        <f>VLOOKUP($R52,'1980'!$U$595:$AK$648,7)</f>
        <v>16</v>
      </c>
      <c r="G52" s="22">
        <f>VLOOKUP($R52,'1980'!$U$595:$AK$648,8)</f>
        <v>29</v>
      </c>
      <c r="H52" s="23">
        <f>VLOOKUP($R52,'1980'!$U$595:$AK$648,9)</f>
        <v>361</v>
      </c>
      <c r="I52" s="22">
        <f>VLOOKUP($R52,'1980'!$U$595:$AK$648,10)</f>
        <v>16</v>
      </c>
      <c r="J52" s="22">
        <f>VLOOKUP($R52,'1980'!$U$595:$AK$648,11)</f>
        <v>5</v>
      </c>
      <c r="K52" s="22">
        <f>VLOOKUP($R52,'1980'!$U$595:$AK$648,12)</f>
        <v>41</v>
      </c>
      <c r="L52" s="22">
        <f>VLOOKUP($R52,'1980'!$U$595:$AK$648,13)</f>
        <v>34</v>
      </c>
      <c r="M52" s="22">
        <f>VLOOKUP($R52,'1980'!$U$595:$AK$648,14)</f>
        <v>14</v>
      </c>
      <c r="N52" s="22">
        <f>VLOOKUP($R52,'1980'!$U$595:$AK$648,15)</f>
        <v>11</v>
      </c>
      <c r="O52" s="23">
        <f>VLOOKUP($R52,'1980'!$U$595:$AK$648,16)</f>
        <v>121</v>
      </c>
      <c r="P52" s="22">
        <f>VLOOKUP($R52,'1980'!$U$595:$AK$648,17)</f>
        <v>482</v>
      </c>
      <c r="R52">
        <v>41</v>
      </c>
    </row>
    <row r="53" spans="1:18">
      <c r="A53" s="38" t="s">
        <v>77</v>
      </c>
      <c r="B53" s="22">
        <f>VLOOKUP($R53,'1980'!$U$595:$AK$648,3)</f>
        <v>72</v>
      </c>
      <c r="C53" s="22">
        <f>VLOOKUP($R53,'1980'!$U$595:$AK$648,4)</f>
        <v>168</v>
      </c>
      <c r="D53" s="22">
        <f>VLOOKUP($R53,'1980'!$U$595:$AK$648,5)</f>
        <v>309</v>
      </c>
      <c r="E53" s="22">
        <f>VLOOKUP($R53,'1980'!$U$595:$AK$648,6)</f>
        <v>188</v>
      </c>
      <c r="F53" s="22">
        <f>VLOOKUP($R53,'1980'!$U$595:$AK$648,7)</f>
        <v>79</v>
      </c>
      <c r="G53" s="22">
        <f>VLOOKUP($R53,'1980'!$U$595:$AK$648,8)</f>
        <v>171</v>
      </c>
      <c r="H53" s="23">
        <f>VLOOKUP($R53,'1980'!$U$595:$AK$648,9)</f>
        <v>987</v>
      </c>
      <c r="I53" s="22">
        <f>VLOOKUP($R53,'1980'!$U$595:$AK$648,10)</f>
        <v>53</v>
      </c>
      <c r="J53" s="22">
        <f>VLOOKUP($R53,'1980'!$U$595:$AK$648,11)</f>
        <v>45</v>
      </c>
      <c r="K53" s="22">
        <f>VLOOKUP($R53,'1980'!$U$595:$AK$648,12)</f>
        <v>305</v>
      </c>
      <c r="L53" s="22">
        <f>VLOOKUP($R53,'1980'!$U$595:$AK$648,13)</f>
        <v>92</v>
      </c>
      <c r="M53" s="22">
        <f>VLOOKUP($R53,'1980'!$U$595:$AK$648,14)</f>
        <v>31</v>
      </c>
      <c r="N53" s="22">
        <f>VLOOKUP($R53,'1980'!$U$595:$AK$648,15)</f>
        <v>148</v>
      </c>
      <c r="O53" s="23">
        <f>VLOOKUP($R53,'1980'!$U$595:$AK$648,16)</f>
        <v>674</v>
      </c>
      <c r="P53" s="22">
        <f>VLOOKUP($R53,'1980'!$U$595:$AK$648,17)</f>
        <v>1661</v>
      </c>
      <c r="R53">
        <v>42</v>
      </c>
    </row>
    <row r="54" spans="1:18">
      <c r="A54" s="44" t="s">
        <v>78</v>
      </c>
      <c r="B54" s="45">
        <f>VLOOKUP($R54,'1980'!$U$595:$AK$648,3)</f>
        <v>1</v>
      </c>
      <c r="C54" s="45">
        <f>VLOOKUP($R54,'1980'!$U$595:$AK$648,4)</f>
        <v>3</v>
      </c>
      <c r="D54" s="45">
        <f>VLOOKUP($R54,'1980'!$U$595:$AK$648,5)</f>
        <v>3</v>
      </c>
      <c r="E54" s="45">
        <f>VLOOKUP($R54,'1980'!$U$595:$AK$648,6)</f>
        <v>6</v>
      </c>
      <c r="F54" s="45">
        <f>VLOOKUP($R54,'1980'!$U$595:$AK$648,7)</f>
        <v>1</v>
      </c>
      <c r="G54" s="45">
        <f>VLOOKUP($R54,'1980'!$U$595:$AK$648,8)</f>
        <v>3</v>
      </c>
      <c r="H54" s="46">
        <f>VLOOKUP($R54,'1980'!$U$595:$AK$648,9)</f>
        <v>17</v>
      </c>
      <c r="I54" s="45">
        <f>VLOOKUP($R54,'1980'!$U$595:$AK$648,10)</f>
        <v>15</v>
      </c>
      <c r="J54" s="45">
        <f>VLOOKUP($R54,'1980'!$U$595:$AK$648,11)</f>
        <v>9</v>
      </c>
      <c r="K54" s="45">
        <f>VLOOKUP($R54,'1980'!$U$595:$AK$648,12)</f>
        <v>19</v>
      </c>
      <c r="L54" s="45">
        <f>VLOOKUP($R54,'1980'!$U$595:$AK$648,13)</f>
        <v>17</v>
      </c>
      <c r="M54" s="45">
        <f>VLOOKUP($R54,'1980'!$U$595:$AK$648,14)</f>
        <v>7</v>
      </c>
      <c r="N54" s="45">
        <f>VLOOKUP($R54,'1980'!$U$595:$AK$648,15)</f>
        <v>4</v>
      </c>
      <c r="O54" s="46">
        <f>VLOOKUP($R54,'1980'!$U$595:$AK$648,16)</f>
        <v>71</v>
      </c>
      <c r="P54" s="45">
        <f>VLOOKUP($R54,'1980'!$U$595:$AK$648,17)</f>
        <v>88</v>
      </c>
      <c r="R54">
        <v>44</v>
      </c>
    </row>
    <row r="55" spans="1:18">
      <c r="A55" s="38" t="s">
        <v>79</v>
      </c>
      <c r="B55" s="22">
        <f>VLOOKUP($R55,'1980'!$U$595:$AK$648,3)</f>
        <v>57</v>
      </c>
      <c r="C55" s="22">
        <f>VLOOKUP($R55,'1980'!$U$595:$AK$648,4)</f>
        <v>120</v>
      </c>
      <c r="D55" s="22">
        <f>VLOOKUP($R55,'1980'!$U$595:$AK$648,5)</f>
        <v>147</v>
      </c>
      <c r="E55" s="22">
        <f>VLOOKUP($R55,'1980'!$U$595:$AK$648,6)</f>
        <v>196</v>
      </c>
      <c r="F55" s="22">
        <f>VLOOKUP($R55,'1980'!$U$595:$AK$648,7)</f>
        <v>38</v>
      </c>
      <c r="G55" s="22">
        <f>VLOOKUP($R55,'1980'!$U$595:$AK$648,8)</f>
        <v>141</v>
      </c>
      <c r="H55" s="23">
        <f>VLOOKUP($R55,'1980'!$U$595:$AK$648,9)</f>
        <v>699</v>
      </c>
      <c r="I55" s="22">
        <f>VLOOKUP($R55,'1980'!$U$595:$AK$648,10)</f>
        <v>17</v>
      </c>
      <c r="J55" s="22">
        <f>VLOOKUP($R55,'1980'!$U$595:$AK$648,11)</f>
        <v>2</v>
      </c>
      <c r="K55" s="22">
        <f>VLOOKUP($R55,'1980'!$U$595:$AK$648,12)</f>
        <v>87</v>
      </c>
      <c r="L55" s="22">
        <f>VLOOKUP($R55,'1980'!$U$595:$AK$648,13)</f>
        <v>58</v>
      </c>
      <c r="M55" s="22">
        <f>VLOOKUP($R55,'1980'!$U$595:$AK$648,14)</f>
        <v>3</v>
      </c>
      <c r="N55" s="22">
        <f>VLOOKUP($R55,'1980'!$U$595:$AK$648,15)</f>
        <v>24</v>
      </c>
      <c r="O55" s="23">
        <f>VLOOKUP($R55,'1980'!$U$595:$AK$648,16)</f>
        <v>191</v>
      </c>
      <c r="P55" s="22">
        <f>VLOOKUP($R55,'1980'!$U$595:$AK$648,17)</f>
        <v>890</v>
      </c>
      <c r="R55">
        <v>45</v>
      </c>
    </row>
    <row r="56" spans="1:18">
      <c r="A56" s="38" t="s">
        <v>80</v>
      </c>
      <c r="B56" s="22">
        <f>VLOOKUP($R56,'1980'!$U$595:$AK$648,3)</f>
        <v>17</v>
      </c>
      <c r="C56" s="22">
        <f>VLOOKUP($R56,'1980'!$U$595:$AK$648,4)</f>
        <v>34</v>
      </c>
      <c r="D56" s="22">
        <f>VLOOKUP($R56,'1980'!$U$595:$AK$648,5)</f>
        <v>23</v>
      </c>
      <c r="E56" s="22">
        <f>VLOOKUP($R56,'1980'!$U$595:$AK$648,6)</f>
        <v>33</v>
      </c>
      <c r="F56" s="22">
        <f>VLOOKUP($R56,'1980'!$U$595:$AK$648,7)</f>
        <v>5</v>
      </c>
      <c r="G56" s="22">
        <f>VLOOKUP($R56,'1980'!$U$595:$AK$648,8)</f>
        <v>18</v>
      </c>
      <c r="H56" s="23">
        <f>VLOOKUP($R56,'1980'!$U$595:$AK$648,9)</f>
        <v>130</v>
      </c>
      <c r="I56" s="22">
        <f>VLOOKUP($R56,'1980'!$U$595:$AK$648,10)</f>
        <v>1</v>
      </c>
      <c r="J56" s="22">
        <f>VLOOKUP($R56,'1980'!$U$595:$AK$648,11)</f>
        <v>0</v>
      </c>
      <c r="K56" s="22">
        <f>VLOOKUP($R56,'1980'!$U$595:$AK$648,12)</f>
        <v>4</v>
      </c>
      <c r="L56" s="22">
        <f>VLOOKUP($R56,'1980'!$U$595:$AK$648,13)</f>
        <v>7</v>
      </c>
      <c r="M56" s="22">
        <f>VLOOKUP($R56,'1980'!$U$595:$AK$648,14)</f>
        <v>0</v>
      </c>
      <c r="N56" s="22">
        <f>VLOOKUP($R56,'1980'!$U$595:$AK$648,15)</f>
        <v>1</v>
      </c>
      <c r="O56" s="23">
        <f>VLOOKUP($R56,'1980'!$U$595:$AK$648,16)</f>
        <v>13</v>
      </c>
      <c r="P56" s="22">
        <f>VLOOKUP($R56,'1980'!$U$595:$AK$648,17)</f>
        <v>143</v>
      </c>
      <c r="R56">
        <v>46</v>
      </c>
    </row>
    <row r="57" spans="1:18">
      <c r="A57" s="38" t="s">
        <v>81</v>
      </c>
      <c r="B57" s="22">
        <f>VLOOKUP($R57,'1980'!$U$595:$AK$648,3)</f>
        <v>72</v>
      </c>
      <c r="C57" s="22">
        <f>VLOOKUP($R57,'1980'!$U$595:$AK$648,4)</f>
        <v>63</v>
      </c>
      <c r="D57" s="22">
        <f>VLOOKUP($R57,'1980'!$U$595:$AK$648,5)</f>
        <v>243</v>
      </c>
      <c r="E57" s="22">
        <f>VLOOKUP($R57,'1980'!$U$595:$AK$648,6)</f>
        <v>146</v>
      </c>
      <c r="F57" s="22">
        <f>VLOOKUP($R57,'1980'!$U$595:$AK$648,7)</f>
        <v>102</v>
      </c>
      <c r="G57" s="22">
        <f>VLOOKUP($R57,'1980'!$U$595:$AK$648,8)</f>
        <v>113</v>
      </c>
      <c r="H57" s="23">
        <f>VLOOKUP($R57,'1980'!$U$595:$AK$648,9)</f>
        <v>739</v>
      </c>
      <c r="I57" s="22">
        <f>VLOOKUP($R57,'1980'!$U$595:$AK$648,10)</f>
        <v>41</v>
      </c>
      <c r="J57" s="22">
        <f>VLOOKUP($R57,'1980'!$U$595:$AK$648,11)</f>
        <v>0</v>
      </c>
      <c r="K57" s="22">
        <f>VLOOKUP($R57,'1980'!$U$595:$AK$648,12)</f>
        <v>157</v>
      </c>
      <c r="L57" s="22">
        <f>VLOOKUP($R57,'1980'!$U$595:$AK$648,13)</f>
        <v>57</v>
      </c>
      <c r="M57" s="22">
        <f>VLOOKUP($R57,'1980'!$U$595:$AK$648,14)</f>
        <v>51</v>
      </c>
      <c r="N57" s="22">
        <f>VLOOKUP($R57,'1980'!$U$595:$AK$648,15)</f>
        <v>68</v>
      </c>
      <c r="O57" s="23">
        <f>VLOOKUP($R57,'1980'!$U$595:$AK$648,16)</f>
        <v>374</v>
      </c>
      <c r="P57" s="22">
        <f>VLOOKUP($R57,'1980'!$U$595:$AK$648,17)</f>
        <v>1113</v>
      </c>
      <c r="R57">
        <v>47</v>
      </c>
    </row>
    <row r="58" spans="1:18">
      <c r="A58" s="44" t="s">
        <v>82</v>
      </c>
      <c r="B58" s="45">
        <f>VLOOKUP($R58,'1980'!$U$595:$AK$648,3)</f>
        <v>206</v>
      </c>
      <c r="C58" s="45">
        <f>VLOOKUP($R58,'1980'!$U$595:$AK$648,4)</f>
        <v>340</v>
      </c>
      <c r="D58" s="45">
        <f>VLOOKUP($R58,'1980'!$U$595:$AK$648,5)</f>
        <v>172</v>
      </c>
      <c r="E58" s="45">
        <f>VLOOKUP($R58,'1980'!$U$595:$AK$648,6)</f>
        <v>455</v>
      </c>
      <c r="F58" s="45">
        <f>VLOOKUP($R58,'1980'!$U$595:$AK$648,7)</f>
        <v>79</v>
      </c>
      <c r="G58" s="45">
        <f>VLOOKUP($R58,'1980'!$U$595:$AK$648,8)</f>
        <v>309</v>
      </c>
      <c r="H58" s="46">
        <f>VLOOKUP($R58,'1980'!$U$595:$AK$648,9)</f>
        <v>1561</v>
      </c>
      <c r="I58" s="45">
        <f>VLOOKUP($R58,'1980'!$U$595:$AK$648,10)</f>
        <v>295</v>
      </c>
      <c r="J58" s="45">
        <f>VLOOKUP($R58,'1980'!$U$595:$AK$648,11)</f>
        <v>187</v>
      </c>
      <c r="K58" s="45">
        <f>VLOOKUP($R58,'1980'!$U$595:$AK$648,12)</f>
        <v>342</v>
      </c>
      <c r="L58" s="45">
        <f>VLOOKUP($R58,'1980'!$U$595:$AK$648,13)</f>
        <v>97</v>
      </c>
      <c r="M58" s="45">
        <f>VLOOKUP($R58,'1980'!$U$595:$AK$648,14)</f>
        <v>6</v>
      </c>
      <c r="N58" s="45">
        <f>VLOOKUP($R58,'1980'!$U$595:$AK$648,15)</f>
        <v>590</v>
      </c>
      <c r="O58" s="46">
        <f>VLOOKUP($R58,'1980'!$U$595:$AK$648,16)</f>
        <v>1517</v>
      </c>
      <c r="P58" s="45">
        <f>VLOOKUP($R58,'1980'!$U$595:$AK$648,17)</f>
        <v>3078</v>
      </c>
      <c r="R58">
        <v>48</v>
      </c>
    </row>
    <row r="59" spans="1:18">
      <c r="A59" s="38" t="s">
        <v>83</v>
      </c>
      <c r="B59" s="22">
        <f>VLOOKUP($R59,'1980'!$U$595:$AK$648,3)</f>
        <v>68</v>
      </c>
      <c r="C59" s="22">
        <f>VLOOKUP($R59,'1980'!$U$595:$AK$648,4)</f>
        <v>29</v>
      </c>
      <c r="D59" s="22">
        <f>VLOOKUP($R59,'1980'!$U$595:$AK$648,5)</f>
        <v>22</v>
      </c>
      <c r="E59" s="22">
        <f>VLOOKUP($R59,'1980'!$U$595:$AK$648,6)</f>
        <v>25</v>
      </c>
      <c r="F59" s="22">
        <f>VLOOKUP($R59,'1980'!$U$595:$AK$648,7)</f>
        <v>6</v>
      </c>
      <c r="G59" s="22">
        <f>VLOOKUP($R59,'1980'!$U$595:$AK$648,8)</f>
        <v>12</v>
      </c>
      <c r="H59" s="23">
        <f>VLOOKUP($R59,'1980'!$U$595:$AK$648,9)</f>
        <v>162</v>
      </c>
      <c r="I59" s="22">
        <f>VLOOKUP($R59,'1980'!$U$595:$AK$648,10)</f>
        <v>18</v>
      </c>
      <c r="J59" s="22">
        <f>VLOOKUP($R59,'1980'!$U$595:$AK$648,11)</f>
        <v>2</v>
      </c>
      <c r="K59" s="22">
        <f>VLOOKUP($R59,'1980'!$U$595:$AK$648,12)</f>
        <v>33</v>
      </c>
      <c r="L59" s="22">
        <f>VLOOKUP($R59,'1980'!$U$595:$AK$648,13)</f>
        <v>29</v>
      </c>
      <c r="M59" s="22">
        <f>VLOOKUP($R59,'1980'!$U$595:$AK$648,14)</f>
        <v>10</v>
      </c>
      <c r="N59" s="22">
        <f>VLOOKUP($R59,'1980'!$U$595:$AK$648,15)</f>
        <v>17</v>
      </c>
      <c r="O59" s="23">
        <f>VLOOKUP($R59,'1980'!$U$595:$AK$648,16)</f>
        <v>109</v>
      </c>
      <c r="P59" s="22">
        <f>VLOOKUP($R59,'1980'!$U$595:$AK$648,17)</f>
        <v>271</v>
      </c>
      <c r="R59">
        <v>49</v>
      </c>
    </row>
    <row r="60" spans="1:18">
      <c r="A60" s="38" t="s">
        <v>84</v>
      </c>
      <c r="B60" s="22">
        <f>VLOOKUP($R60,'1980'!$U$595:$AK$648,3)</f>
        <v>13</v>
      </c>
      <c r="C60" s="22">
        <f>VLOOKUP($R60,'1980'!$U$595:$AK$648,4)</f>
        <v>14</v>
      </c>
      <c r="D60" s="22">
        <f>VLOOKUP($R60,'1980'!$U$595:$AK$648,5)</f>
        <v>17</v>
      </c>
      <c r="E60" s="22">
        <f>VLOOKUP($R60,'1980'!$U$595:$AK$648,6)</f>
        <v>25</v>
      </c>
      <c r="F60" s="22">
        <f>VLOOKUP($R60,'1980'!$U$595:$AK$648,7)</f>
        <v>5</v>
      </c>
      <c r="G60" s="22">
        <f>VLOOKUP($R60,'1980'!$U$595:$AK$648,8)</f>
        <v>20</v>
      </c>
      <c r="H60" s="23">
        <f>VLOOKUP($R60,'1980'!$U$595:$AK$648,9)</f>
        <v>94</v>
      </c>
      <c r="I60" s="22">
        <f>VLOOKUP($R60,'1980'!$U$595:$AK$648,10)</f>
        <v>2</v>
      </c>
      <c r="J60" s="22">
        <f>VLOOKUP($R60,'1980'!$U$595:$AK$648,11)</f>
        <v>1</v>
      </c>
      <c r="K60" s="22">
        <f>VLOOKUP($R60,'1980'!$U$595:$AK$648,12)</f>
        <v>5</v>
      </c>
      <c r="L60" s="22">
        <f>VLOOKUP($R60,'1980'!$U$595:$AK$648,13)</f>
        <v>4</v>
      </c>
      <c r="M60" s="22">
        <f>VLOOKUP($R60,'1980'!$U$595:$AK$648,14)</f>
        <v>3</v>
      </c>
      <c r="N60" s="22">
        <f>VLOOKUP($R60,'1980'!$U$595:$AK$648,15)</f>
        <v>1</v>
      </c>
      <c r="O60" s="23">
        <f>VLOOKUP($R60,'1980'!$U$595:$AK$648,16)</f>
        <v>16</v>
      </c>
      <c r="P60" s="22">
        <f>VLOOKUP($R60,'1980'!$U$595:$AK$648,17)</f>
        <v>110</v>
      </c>
      <c r="R60">
        <v>50</v>
      </c>
    </row>
    <row r="61" spans="1:18">
      <c r="A61" s="38" t="s">
        <v>85</v>
      </c>
      <c r="B61" s="22">
        <f>VLOOKUP($R61,'1980'!$U$595:$AK$648,3)</f>
        <v>60</v>
      </c>
      <c r="C61" s="22">
        <f>VLOOKUP($R61,'1980'!$U$595:$AK$648,4)</f>
        <v>125</v>
      </c>
      <c r="D61" s="22">
        <f>VLOOKUP($R61,'1980'!$U$595:$AK$648,5)</f>
        <v>158</v>
      </c>
      <c r="E61" s="22">
        <f>VLOOKUP($R61,'1980'!$U$595:$AK$648,6)</f>
        <v>201</v>
      </c>
      <c r="F61" s="22">
        <f>VLOOKUP($R61,'1980'!$U$595:$AK$648,7)</f>
        <v>18</v>
      </c>
      <c r="G61" s="22">
        <f>VLOOKUP($R61,'1980'!$U$595:$AK$648,8)</f>
        <v>84</v>
      </c>
      <c r="H61" s="23">
        <f>VLOOKUP($R61,'1980'!$U$595:$AK$648,9)</f>
        <v>646</v>
      </c>
      <c r="I61" s="22">
        <f>VLOOKUP($R61,'1980'!$U$595:$AK$648,10)</f>
        <v>51</v>
      </c>
      <c r="J61" s="22">
        <f>VLOOKUP($R61,'1980'!$U$595:$AK$648,11)</f>
        <v>22</v>
      </c>
      <c r="K61" s="22">
        <f>VLOOKUP($R61,'1980'!$U$595:$AK$648,12)</f>
        <v>93</v>
      </c>
      <c r="L61" s="22">
        <f>VLOOKUP($R61,'1980'!$U$595:$AK$648,13)</f>
        <v>74</v>
      </c>
      <c r="M61" s="22">
        <f>VLOOKUP($R61,'1980'!$U$595:$AK$648,14)</f>
        <v>31</v>
      </c>
      <c r="N61" s="22">
        <f>VLOOKUP($R61,'1980'!$U$595:$AK$648,15)</f>
        <v>31</v>
      </c>
      <c r="O61" s="23">
        <f>VLOOKUP($R61,'1980'!$U$595:$AK$648,16)</f>
        <v>302</v>
      </c>
      <c r="P61" s="22">
        <f>VLOOKUP($R61,'1980'!$U$595:$AK$648,17)</f>
        <v>948</v>
      </c>
      <c r="R61">
        <v>51</v>
      </c>
    </row>
    <row r="62" spans="1:18">
      <c r="A62" s="44" t="s">
        <v>86</v>
      </c>
      <c r="B62" s="45">
        <f>VLOOKUP($R62,'1980'!$U$595:$AK$648,3)</f>
        <v>54</v>
      </c>
      <c r="C62" s="45">
        <f>VLOOKUP($R62,'1980'!$U$595:$AK$648,4)</f>
        <v>105</v>
      </c>
      <c r="D62" s="45">
        <f>VLOOKUP($R62,'1980'!$U$595:$AK$648,5)</f>
        <v>68</v>
      </c>
      <c r="E62" s="45">
        <f>VLOOKUP($R62,'1980'!$U$595:$AK$648,6)</f>
        <v>121</v>
      </c>
      <c r="F62" s="45">
        <f>VLOOKUP($R62,'1980'!$U$595:$AK$648,7)</f>
        <v>45</v>
      </c>
      <c r="G62" s="45">
        <f>VLOOKUP($R62,'1980'!$U$595:$AK$648,8)</f>
        <v>49</v>
      </c>
      <c r="H62" s="46">
        <f>VLOOKUP($R62,'1980'!$U$595:$AK$648,9)</f>
        <v>442</v>
      </c>
      <c r="I62" s="45">
        <f>VLOOKUP($R62,'1980'!$U$595:$AK$648,10)</f>
        <v>23</v>
      </c>
      <c r="J62" s="45">
        <f>VLOOKUP($R62,'1980'!$U$595:$AK$648,11)</f>
        <v>17</v>
      </c>
      <c r="K62" s="45">
        <f>VLOOKUP($R62,'1980'!$U$595:$AK$648,12)</f>
        <v>74</v>
      </c>
      <c r="L62" s="45">
        <f>VLOOKUP($R62,'1980'!$U$595:$AK$648,13)</f>
        <v>64</v>
      </c>
      <c r="M62" s="45">
        <f>VLOOKUP($R62,'1980'!$U$595:$AK$648,14)</f>
        <v>33</v>
      </c>
      <c r="N62" s="45">
        <f>VLOOKUP($R62,'1980'!$U$595:$AK$648,15)</f>
        <v>29</v>
      </c>
      <c r="O62" s="46">
        <f>VLOOKUP($R62,'1980'!$U$595:$AK$648,16)</f>
        <v>240</v>
      </c>
      <c r="P62" s="45">
        <f>VLOOKUP($R62,'1980'!$U$595:$AK$648,17)</f>
        <v>682</v>
      </c>
      <c r="R62">
        <v>53</v>
      </c>
    </row>
    <row r="63" spans="1:18">
      <c r="A63" s="38" t="s">
        <v>87</v>
      </c>
      <c r="B63" s="22">
        <f>VLOOKUP($R63,'1980'!$U$595:$AK$648,3)</f>
        <v>49</v>
      </c>
      <c r="C63" s="22">
        <f>VLOOKUP($R63,'1980'!$U$595:$AK$648,4)</f>
        <v>37</v>
      </c>
      <c r="D63" s="22">
        <f>VLOOKUP($R63,'1980'!$U$595:$AK$648,5)</f>
        <v>91</v>
      </c>
      <c r="E63" s="22">
        <f>VLOOKUP($R63,'1980'!$U$595:$AK$648,6)</f>
        <v>123</v>
      </c>
      <c r="F63" s="22">
        <f>VLOOKUP($R63,'1980'!$U$595:$AK$648,7)</f>
        <v>9</v>
      </c>
      <c r="G63" s="22">
        <f>VLOOKUP($R63,'1980'!$U$595:$AK$648,8)</f>
        <v>32</v>
      </c>
      <c r="H63" s="23">
        <f>VLOOKUP($R63,'1980'!$U$595:$AK$648,9)</f>
        <v>341</v>
      </c>
      <c r="I63" s="22">
        <f>VLOOKUP($R63,'1980'!$U$595:$AK$648,10)</f>
        <v>17</v>
      </c>
      <c r="J63" s="22">
        <f>VLOOKUP($R63,'1980'!$U$595:$AK$648,11)</f>
        <v>0</v>
      </c>
      <c r="K63" s="22">
        <f>VLOOKUP($R63,'1980'!$U$595:$AK$648,12)</f>
        <v>29</v>
      </c>
      <c r="L63" s="22">
        <f>VLOOKUP($R63,'1980'!$U$595:$AK$648,13)</f>
        <v>12</v>
      </c>
      <c r="M63" s="22">
        <f>VLOOKUP($R63,'1980'!$U$595:$AK$648,14)</f>
        <v>3</v>
      </c>
      <c r="N63" s="22">
        <f>VLOOKUP($R63,'1980'!$U$595:$AK$648,15)</f>
        <v>12</v>
      </c>
      <c r="O63" s="23">
        <f>VLOOKUP($R63,'1980'!$U$595:$AK$648,16)</f>
        <v>73</v>
      </c>
      <c r="P63" s="22">
        <f>VLOOKUP($R63,'1980'!$U$595:$AK$648,17)</f>
        <v>414</v>
      </c>
      <c r="R63">
        <v>54</v>
      </c>
    </row>
    <row r="64" spans="1:18">
      <c r="A64" s="38" t="s">
        <v>88</v>
      </c>
      <c r="B64" s="22">
        <f>VLOOKUP($R64,'1980'!$U$595:$AK$648,3)</f>
        <v>31</v>
      </c>
      <c r="C64" s="22">
        <f>VLOOKUP($R64,'1980'!$U$595:$AK$648,4)</f>
        <v>189</v>
      </c>
      <c r="D64" s="22">
        <f>VLOOKUP($R64,'1980'!$U$595:$AK$648,5)</f>
        <v>127</v>
      </c>
      <c r="E64" s="22">
        <f>VLOOKUP($R64,'1980'!$U$595:$AK$648,6)</f>
        <v>122</v>
      </c>
      <c r="F64" s="22">
        <f>VLOOKUP($R64,'1980'!$U$595:$AK$648,7)</f>
        <v>35</v>
      </c>
      <c r="G64" s="22">
        <f>VLOOKUP($R64,'1980'!$U$595:$AK$648,8)</f>
        <v>147</v>
      </c>
      <c r="H64" s="23">
        <f>VLOOKUP($R64,'1980'!$U$595:$AK$648,9)</f>
        <v>651</v>
      </c>
      <c r="I64" s="22">
        <f>VLOOKUP($R64,'1980'!$U$595:$AK$648,10)</f>
        <v>5</v>
      </c>
      <c r="J64" s="22">
        <f>VLOOKUP($R64,'1980'!$U$595:$AK$648,11)</f>
        <v>10</v>
      </c>
      <c r="K64" s="22">
        <f>VLOOKUP($R64,'1980'!$U$595:$AK$648,12)</f>
        <v>54</v>
      </c>
      <c r="L64" s="22">
        <f>VLOOKUP($R64,'1980'!$U$595:$AK$648,13)</f>
        <v>35</v>
      </c>
      <c r="M64" s="22">
        <f>VLOOKUP($R64,'1980'!$U$595:$AK$648,14)</f>
        <v>20</v>
      </c>
      <c r="N64" s="22">
        <f>VLOOKUP($R64,'1980'!$U$595:$AK$648,15)</f>
        <v>22</v>
      </c>
      <c r="O64" s="23">
        <f>VLOOKUP($R64,'1980'!$U$595:$AK$648,16)</f>
        <v>146</v>
      </c>
      <c r="P64" s="22">
        <f>VLOOKUP($R64,'1980'!$U$595:$AK$648,17)</f>
        <v>797</v>
      </c>
      <c r="R64">
        <v>55</v>
      </c>
    </row>
    <row r="65" spans="1:18" ht="15" thickBot="1">
      <c r="A65" s="38" t="s">
        <v>89</v>
      </c>
      <c r="B65" s="22">
        <f>VLOOKUP($R65,'1980'!$U$595:$AK$648,3)</f>
        <v>28</v>
      </c>
      <c r="C65" s="22">
        <f>VLOOKUP($R65,'1980'!$U$595:$AK$648,4)</f>
        <v>16</v>
      </c>
      <c r="D65" s="22">
        <f>VLOOKUP($R65,'1980'!$U$595:$AK$648,5)</f>
        <v>23</v>
      </c>
      <c r="E65" s="22">
        <f>VLOOKUP($R65,'1980'!$U$595:$AK$648,6)</f>
        <v>21</v>
      </c>
      <c r="F65" s="22">
        <f>VLOOKUP($R65,'1980'!$U$595:$AK$648,7)</f>
        <v>10</v>
      </c>
      <c r="G65" s="22">
        <f>VLOOKUP($R65,'1980'!$U$595:$AK$648,8)</f>
        <v>6</v>
      </c>
      <c r="H65" s="23">
        <f>VLOOKUP($R65,'1980'!$U$595:$AK$648,9)</f>
        <v>104</v>
      </c>
      <c r="I65" s="22">
        <f>VLOOKUP($R65,'1980'!$U$595:$AK$648,10)</f>
        <v>4</v>
      </c>
      <c r="J65" s="22">
        <f>VLOOKUP($R65,'1980'!$U$595:$AK$648,11)</f>
        <v>0</v>
      </c>
      <c r="K65" s="22">
        <f>VLOOKUP($R65,'1980'!$U$595:$AK$648,12)</f>
        <v>2</v>
      </c>
      <c r="L65" s="22">
        <f>VLOOKUP($R65,'1980'!$U$595:$AK$648,13)</f>
        <v>5</v>
      </c>
      <c r="M65" s="22">
        <f>VLOOKUP($R65,'1980'!$U$595:$AK$648,14)</f>
        <v>6</v>
      </c>
      <c r="N65" s="22">
        <f>VLOOKUP($R65,'1980'!$U$595:$AK$648,15)</f>
        <v>1</v>
      </c>
      <c r="O65" s="23">
        <f>VLOOKUP($R65,'1980'!$U$595:$AK$648,16)</f>
        <v>18</v>
      </c>
      <c r="P65" s="22">
        <f>VLOOKUP($R65,'1980'!$U$595:$AK$648,17)</f>
        <v>122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2559</v>
      </c>
      <c r="C66" s="47">
        <f t="shared" si="0"/>
        <v>4463</v>
      </c>
      <c r="D66" s="47">
        <f t="shared" si="0"/>
        <v>4902</v>
      </c>
      <c r="E66" s="47">
        <f t="shared" si="0"/>
        <v>6359</v>
      </c>
      <c r="F66" s="47">
        <f t="shared" si="0"/>
        <v>1655</v>
      </c>
      <c r="G66" s="47">
        <f t="shared" si="0"/>
        <v>4455</v>
      </c>
      <c r="H66" s="48">
        <f t="shared" si="0"/>
        <v>24393</v>
      </c>
      <c r="I66" s="47">
        <f t="shared" si="0"/>
        <v>1931</v>
      </c>
      <c r="J66" s="47">
        <f t="shared" si="0"/>
        <v>1253</v>
      </c>
      <c r="K66" s="47">
        <f t="shared" si="0"/>
        <v>5834</v>
      </c>
      <c r="L66" s="47">
        <f t="shared" si="0"/>
        <v>3545</v>
      </c>
      <c r="M66" s="47">
        <f t="shared" si="0"/>
        <v>1288</v>
      </c>
      <c r="N66" s="47">
        <f t="shared" si="0"/>
        <v>3264</v>
      </c>
      <c r="O66" s="48">
        <f t="shared" si="0"/>
        <v>17115</v>
      </c>
      <c r="P66" s="47">
        <f t="shared" si="0"/>
        <v>41508</v>
      </c>
    </row>
    <row r="67" spans="1:18">
      <c r="A67" s="44" t="s">
        <v>91</v>
      </c>
      <c r="B67" s="45">
        <f>VLOOKUP($R67,'1980'!$U$595:$AK$648,3)</f>
        <v>27</v>
      </c>
      <c r="C67" s="45">
        <f>VLOOKUP($R67,'1980'!$U$595:$AK$648,4)</f>
        <v>27</v>
      </c>
      <c r="D67" s="45">
        <f>VLOOKUP($R67,'1980'!$U$595:$AK$648,5)</f>
        <v>44</v>
      </c>
      <c r="E67" s="45">
        <f>VLOOKUP($R67,'1980'!$U$595:$AK$648,6)</f>
        <v>66</v>
      </c>
      <c r="F67" s="45">
        <f>VLOOKUP($R67,'1980'!$U$595:$AK$648,7)</f>
        <v>19</v>
      </c>
      <c r="G67" s="45">
        <f>VLOOKUP($R67,'1980'!$U$595:$AK$648,8)</f>
        <v>75</v>
      </c>
      <c r="H67" s="46">
        <f>VLOOKUP($R67,'1980'!$U$595:$AK$648,9)</f>
        <v>258</v>
      </c>
      <c r="I67" s="45">
        <f>VLOOKUP($R67,'1980'!$U$595:$AK$648,10)</f>
        <v>75</v>
      </c>
      <c r="J67" s="45">
        <f>VLOOKUP($R67,'1980'!$U$595:$AK$648,11)</f>
        <v>15</v>
      </c>
      <c r="K67" s="45">
        <f>VLOOKUP($R67,'1980'!$U$595:$AK$648,12)</f>
        <v>4</v>
      </c>
      <c r="L67" s="45">
        <f>VLOOKUP($R67,'1980'!$U$595:$AK$648,13)</f>
        <v>18</v>
      </c>
      <c r="M67" s="45">
        <f>VLOOKUP($R67,'1980'!$U$595:$AK$648,14)</f>
        <v>25</v>
      </c>
      <c r="N67" s="45">
        <f>VLOOKUP($R67,'1980'!$U$595:$AK$648,15)</f>
        <v>100</v>
      </c>
      <c r="O67" s="46">
        <f>VLOOKUP($R67,'1980'!$U$595:$AK$648,16)</f>
        <v>237</v>
      </c>
      <c r="P67" s="45">
        <f>VLOOKUP($R67,'1980'!$U$595:$AK$648,17)</f>
        <v>495</v>
      </c>
      <c r="R67">
        <v>72</v>
      </c>
    </row>
    <row r="68" spans="1:18">
      <c r="A68" s="61" t="s">
        <v>92</v>
      </c>
      <c r="B68" s="45">
        <f t="shared" ref="B68:P68" si="1">B66+B67</f>
        <v>2586</v>
      </c>
      <c r="C68" s="45">
        <f t="shared" si="1"/>
        <v>4490</v>
      </c>
      <c r="D68" s="45">
        <f t="shared" si="1"/>
        <v>4946</v>
      </c>
      <c r="E68" s="45">
        <f t="shared" si="1"/>
        <v>6425</v>
      </c>
      <c r="F68" s="45">
        <f t="shared" si="1"/>
        <v>1674</v>
      </c>
      <c r="G68" s="45">
        <f t="shared" si="1"/>
        <v>4530</v>
      </c>
      <c r="H68" s="46">
        <f t="shared" si="1"/>
        <v>24651</v>
      </c>
      <c r="I68" s="45">
        <f t="shared" si="1"/>
        <v>2006</v>
      </c>
      <c r="J68" s="45">
        <f t="shared" si="1"/>
        <v>1268</v>
      </c>
      <c r="K68" s="45">
        <f t="shared" si="1"/>
        <v>5838</v>
      </c>
      <c r="L68" s="45">
        <f t="shared" si="1"/>
        <v>3563</v>
      </c>
      <c r="M68" s="45">
        <f t="shared" si="1"/>
        <v>1313</v>
      </c>
      <c r="N68" s="45">
        <f t="shared" si="1"/>
        <v>3364</v>
      </c>
      <c r="O68" s="46">
        <f t="shared" si="1"/>
        <v>17352</v>
      </c>
      <c r="P68" s="45">
        <f t="shared" si="1"/>
        <v>42003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027B-FC1B-4B65-9128-6F7D7EA92047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98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VLOOKUP($R15,'1980'!$U$541:$AK$594,3)</f>
        <v>64</v>
      </c>
      <c r="C15" s="22">
        <f>VLOOKUP($R15,'1980'!$U$541:$AK$594,4)</f>
        <v>175</v>
      </c>
      <c r="D15" s="22">
        <f>VLOOKUP($R15,'1980'!$U$541:$AK$594,5)</f>
        <v>167</v>
      </c>
      <c r="E15" s="22">
        <f>VLOOKUP($R15,'1980'!$U$541:$AK$594,6)</f>
        <v>193</v>
      </c>
      <c r="F15" s="22">
        <f>VLOOKUP($R15,'1980'!$U$541:$AK$594,7)</f>
        <v>41</v>
      </c>
      <c r="G15" s="22">
        <f>VLOOKUP($R15,'1980'!$U$541:$AK$594,8)</f>
        <v>171</v>
      </c>
      <c r="H15" s="23">
        <f>VLOOKUP($R15,'1980'!$U$541:$AK$594,9)</f>
        <v>811</v>
      </c>
      <c r="I15" s="22">
        <f>VLOOKUP($R15,'1980'!$U$541:$AK$594,10)</f>
        <v>39</v>
      </c>
      <c r="J15" s="22">
        <f>VLOOKUP($R15,'1980'!$U$541:$AK$594,11)</f>
        <v>0</v>
      </c>
      <c r="K15" s="22">
        <f>VLOOKUP($R15,'1980'!$U$541:$AK$594,12)</f>
        <v>111</v>
      </c>
      <c r="L15" s="22">
        <f>VLOOKUP($R15,'1980'!$U$541:$AK$594,13)</f>
        <v>71</v>
      </c>
      <c r="M15" s="22">
        <f>VLOOKUP($R15,'1980'!$U$541:$AK$594,14)</f>
        <v>28</v>
      </c>
      <c r="N15" s="22">
        <f>VLOOKUP($R15,'1980'!$U$541:$AK$594,15)</f>
        <v>61</v>
      </c>
      <c r="O15" s="23">
        <f>VLOOKUP($R15,'1980'!$U$541:$AK$594,16)</f>
        <v>310</v>
      </c>
      <c r="P15" s="22">
        <f>VLOOKUP($R15,'1980'!$U$541:$AK$594,17)</f>
        <v>1121</v>
      </c>
      <c r="R15">
        <v>1</v>
      </c>
    </row>
    <row r="16" spans="1:18">
      <c r="A16" s="38" t="s">
        <v>40</v>
      </c>
      <c r="B16" s="22">
        <f>VLOOKUP($R16,'1980'!$U$541:$AK$594,3)</f>
        <v>30</v>
      </c>
      <c r="C16" s="22">
        <f>VLOOKUP($R16,'1980'!$U$541:$AK$594,4)</f>
        <v>2</v>
      </c>
      <c r="D16" s="22">
        <f>VLOOKUP($R16,'1980'!$U$541:$AK$594,5)</f>
        <v>9</v>
      </c>
      <c r="E16" s="22">
        <f>VLOOKUP($R16,'1980'!$U$541:$AK$594,6)</f>
        <v>9</v>
      </c>
      <c r="F16" s="22">
        <f>VLOOKUP($R16,'1980'!$U$541:$AK$594,7)</f>
        <v>3</v>
      </c>
      <c r="G16" s="22">
        <f>VLOOKUP($R16,'1980'!$U$541:$AK$594,8)</f>
        <v>9</v>
      </c>
      <c r="H16" s="23">
        <f>VLOOKUP($R16,'1980'!$U$541:$AK$594,9)</f>
        <v>62</v>
      </c>
      <c r="I16" s="22">
        <f>VLOOKUP($R16,'1980'!$U$541:$AK$594,10)</f>
        <v>12</v>
      </c>
      <c r="J16" s="22">
        <f>VLOOKUP($R16,'1980'!$U$541:$AK$594,11)</f>
        <v>0</v>
      </c>
      <c r="K16" s="22">
        <f>VLOOKUP($R16,'1980'!$U$541:$AK$594,12)</f>
        <v>15</v>
      </c>
      <c r="L16" s="22">
        <f>VLOOKUP($R16,'1980'!$U$541:$AK$594,13)</f>
        <v>3</v>
      </c>
      <c r="M16" s="22">
        <f>VLOOKUP($R16,'1980'!$U$541:$AK$594,14)</f>
        <v>1</v>
      </c>
      <c r="N16" s="22">
        <f>VLOOKUP($R16,'1980'!$U$541:$AK$594,15)</f>
        <v>5</v>
      </c>
      <c r="O16" s="23">
        <f>VLOOKUP($R16,'1980'!$U$541:$AK$594,16)</f>
        <v>36</v>
      </c>
      <c r="P16" s="22">
        <f>VLOOKUP($R16,'1980'!$U$541:$AK$594,17)</f>
        <v>98</v>
      </c>
      <c r="R16">
        <v>2</v>
      </c>
    </row>
    <row r="17" spans="1:18">
      <c r="A17" s="38" t="s">
        <v>41</v>
      </c>
      <c r="B17" s="22">
        <f>VLOOKUP($R17,'1980'!$U$541:$AK$594,3)</f>
        <v>123</v>
      </c>
      <c r="C17" s="22">
        <f>VLOOKUP($R17,'1980'!$U$541:$AK$594,4)</f>
        <v>66</v>
      </c>
      <c r="D17" s="22">
        <f>VLOOKUP($R17,'1980'!$U$541:$AK$594,5)</f>
        <v>96</v>
      </c>
      <c r="E17" s="22">
        <f>VLOOKUP($R17,'1980'!$U$541:$AK$594,6)</f>
        <v>95</v>
      </c>
      <c r="F17" s="22">
        <f>VLOOKUP($R17,'1980'!$U$541:$AK$594,7)</f>
        <v>24</v>
      </c>
      <c r="G17" s="22">
        <f>VLOOKUP($R17,'1980'!$U$541:$AK$594,8)</f>
        <v>118</v>
      </c>
      <c r="H17" s="23">
        <f>VLOOKUP($R17,'1980'!$U$541:$AK$594,9)</f>
        <v>522</v>
      </c>
      <c r="I17" s="22">
        <f>VLOOKUP($R17,'1980'!$U$541:$AK$594,10)</f>
        <v>22</v>
      </c>
      <c r="J17" s="22">
        <f>VLOOKUP($R17,'1980'!$U$541:$AK$594,11)</f>
        <v>2</v>
      </c>
      <c r="K17" s="22">
        <f>VLOOKUP($R17,'1980'!$U$541:$AK$594,12)</f>
        <v>162</v>
      </c>
      <c r="L17" s="22">
        <f>VLOOKUP($R17,'1980'!$U$541:$AK$594,13)</f>
        <v>93</v>
      </c>
      <c r="M17" s="22">
        <f>VLOOKUP($R17,'1980'!$U$541:$AK$594,14)</f>
        <v>14</v>
      </c>
      <c r="N17" s="22">
        <f>VLOOKUP($R17,'1980'!$U$541:$AK$594,15)</f>
        <v>54</v>
      </c>
      <c r="O17" s="23">
        <f>VLOOKUP($R17,'1980'!$U$541:$AK$594,16)</f>
        <v>347</v>
      </c>
      <c r="P17" s="22">
        <f>VLOOKUP($R17,'1980'!$U$541:$AK$594,17)</f>
        <v>869</v>
      </c>
      <c r="R17">
        <v>4</v>
      </c>
    </row>
    <row r="18" spans="1:18">
      <c r="A18" s="44" t="s">
        <v>42</v>
      </c>
      <c r="B18" s="45">
        <f>VLOOKUP($R18,'1980'!$U$541:$AK$594,3)</f>
        <v>39</v>
      </c>
      <c r="C18" s="45">
        <f>VLOOKUP($R18,'1980'!$U$541:$AK$594,4)</f>
        <v>265</v>
      </c>
      <c r="D18" s="45">
        <f>VLOOKUP($R18,'1980'!$U$541:$AK$594,5)</f>
        <v>23</v>
      </c>
      <c r="E18" s="45">
        <f>VLOOKUP($R18,'1980'!$U$541:$AK$594,6)</f>
        <v>103</v>
      </c>
      <c r="F18" s="45">
        <f>VLOOKUP($R18,'1980'!$U$541:$AK$594,7)</f>
        <v>0</v>
      </c>
      <c r="G18" s="45">
        <f>VLOOKUP($R18,'1980'!$U$541:$AK$594,8)</f>
        <v>83</v>
      </c>
      <c r="H18" s="46">
        <f>VLOOKUP($R18,'1980'!$U$541:$AK$594,9)</f>
        <v>513</v>
      </c>
      <c r="I18" s="45">
        <f>VLOOKUP($R18,'1980'!$U$541:$AK$594,10)</f>
        <v>19</v>
      </c>
      <c r="J18" s="45">
        <f>VLOOKUP($R18,'1980'!$U$541:$AK$594,11)</f>
        <v>4</v>
      </c>
      <c r="K18" s="45">
        <f>VLOOKUP($R18,'1980'!$U$541:$AK$594,12)</f>
        <v>32</v>
      </c>
      <c r="L18" s="45">
        <f>VLOOKUP($R18,'1980'!$U$541:$AK$594,13)</f>
        <v>5</v>
      </c>
      <c r="M18" s="45">
        <f>VLOOKUP($R18,'1980'!$U$541:$AK$594,14)</f>
        <v>10</v>
      </c>
      <c r="N18" s="45">
        <f>VLOOKUP($R18,'1980'!$U$541:$AK$594,15)</f>
        <v>21</v>
      </c>
      <c r="O18" s="46">
        <f>VLOOKUP($R18,'1980'!$U$541:$AK$594,16)</f>
        <v>91</v>
      </c>
      <c r="P18" s="45">
        <f>VLOOKUP($R18,'1980'!$U$541:$AK$594,17)</f>
        <v>604</v>
      </c>
      <c r="R18">
        <v>5</v>
      </c>
    </row>
    <row r="19" spans="1:18">
      <c r="A19" s="38" t="s">
        <v>43</v>
      </c>
      <c r="B19" s="22">
        <f>VLOOKUP($R19,'1980'!$U$541:$AK$594,3)</f>
        <v>296</v>
      </c>
      <c r="C19" s="22">
        <f>VLOOKUP($R19,'1980'!$U$541:$AK$594,4)</f>
        <v>366</v>
      </c>
      <c r="D19" s="22">
        <f>VLOOKUP($R19,'1980'!$U$541:$AK$594,5)</f>
        <v>471</v>
      </c>
      <c r="E19" s="22">
        <f>VLOOKUP($R19,'1980'!$U$541:$AK$594,6)</f>
        <v>581</v>
      </c>
      <c r="F19" s="22">
        <f>VLOOKUP($R19,'1980'!$U$541:$AK$594,7)</f>
        <v>135</v>
      </c>
      <c r="G19" s="22">
        <f>VLOOKUP($R19,'1980'!$U$541:$AK$594,8)</f>
        <v>274</v>
      </c>
      <c r="H19" s="23">
        <f>VLOOKUP($R19,'1980'!$U$541:$AK$594,9)</f>
        <v>2123</v>
      </c>
      <c r="I19" s="22">
        <f>VLOOKUP($R19,'1980'!$U$541:$AK$594,10)</f>
        <v>380</v>
      </c>
      <c r="J19" s="22">
        <f>VLOOKUP($R19,'1980'!$U$541:$AK$594,11)</f>
        <v>346</v>
      </c>
      <c r="K19" s="22">
        <f>VLOOKUP($R19,'1980'!$U$541:$AK$594,12)</f>
        <v>1233</v>
      </c>
      <c r="L19" s="22">
        <f>VLOOKUP($R19,'1980'!$U$541:$AK$594,13)</f>
        <v>639</v>
      </c>
      <c r="M19" s="22">
        <f>VLOOKUP($R19,'1980'!$U$541:$AK$594,14)</f>
        <v>185</v>
      </c>
      <c r="N19" s="22">
        <f>VLOOKUP($R19,'1980'!$U$541:$AK$594,15)</f>
        <v>286</v>
      </c>
      <c r="O19" s="23">
        <f>VLOOKUP($R19,'1980'!$U$541:$AK$594,16)</f>
        <v>3069</v>
      </c>
      <c r="P19" s="22">
        <f>VLOOKUP($R19,'1980'!$U$541:$AK$594,17)</f>
        <v>5192</v>
      </c>
      <c r="R19">
        <v>6</v>
      </c>
    </row>
    <row r="20" spans="1:18">
      <c r="A20" s="38" t="s">
        <v>44</v>
      </c>
      <c r="B20" s="22">
        <f>VLOOKUP($R20,'1980'!$U$541:$AK$594,3)</f>
        <v>76</v>
      </c>
      <c r="C20" s="22">
        <f>VLOOKUP($R20,'1980'!$U$541:$AK$594,4)</f>
        <v>66</v>
      </c>
      <c r="D20" s="22">
        <f>VLOOKUP($R20,'1980'!$U$541:$AK$594,5)</f>
        <v>39</v>
      </c>
      <c r="E20" s="22">
        <f>VLOOKUP($R20,'1980'!$U$541:$AK$594,6)</f>
        <v>75</v>
      </c>
      <c r="F20" s="22">
        <f>VLOOKUP($R20,'1980'!$U$541:$AK$594,7)</f>
        <v>33</v>
      </c>
      <c r="G20" s="22">
        <f>VLOOKUP($R20,'1980'!$U$541:$AK$594,8)</f>
        <v>31</v>
      </c>
      <c r="H20" s="23">
        <f>VLOOKUP($R20,'1980'!$U$541:$AK$594,9)</f>
        <v>320</v>
      </c>
      <c r="I20" s="22">
        <f>VLOOKUP($R20,'1980'!$U$541:$AK$594,10)</f>
        <v>33</v>
      </c>
      <c r="J20" s="22">
        <f>VLOOKUP($R20,'1980'!$U$541:$AK$594,11)</f>
        <v>20</v>
      </c>
      <c r="K20" s="22">
        <f>VLOOKUP($R20,'1980'!$U$541:$AK$594,12)</f>
        <v>101</v>
      </c>
      <c r="L20" s="22">
        <f>VLOOKUP($R20,'1980'!$U$541:$AK$594,13)</f>
        <v>43</v>
      </c>
      <c r="M20" s="22">
        <f>VLOOKUP($R20,'1980'!$U$541:$AK$594,14)</f>
        <v>15</v>
      </c>
      <c r="N20" s="22">
        <f>VLOOKUP($R20,'1980'!$U$541:$AK$594,15)</f>
        <v>12</v>
      </c>
      <c r="O20" s="23">
        <f>VLOOKUP($R20,'1980'!$U$541:$AK$594,16)</f>
        <v>224</v>
      </c>
      <c r="P20" s="22">
        <f>VLOOKUP($R20,'1980'!$U$541:$AK$594,17)</f>
        <v>544</v>
      </c>
      <c r="R20">
        <v>8</v>
      </c>
    </row>
    <row r="21" spans="1:18">
      <c r="A21" s="38" t="s">
        <v>45</v>
      </c>
      <c r="B21" s="22">
        <f>VLOOKUP($R21,'1980'!$U$541:$AK$594,3)</f>
        <v>5</v>
      </c>
      <c r="C21" s="22">
        <f>VLOOKUP($R21,'1980'!$U$541:$AK$594,4)</f>
        <v>12</v>
      </c>
      <c r="D21" s="22">
        <f>VLOOKUP($R21,'1980'!$U$541:$AK$594,5)</f>
        <v>17</v>
      </c>
      <c r="E21" s="22">
        <f>VLOOKUP($R21,'1980'!$U$541:$AK$594,6)</f>
        <v>36</v>
      </c>
      <c r="F21" s="22">
        <f>VLOOKUP($R21,'1980'!$U$541:$AK$594,7)</f>
        <v>7</v>
      </c>
      <c r="G21" s="22">
        <f>VLOOKUP($R21,'1980'!$U$541:$AK$594,8)</f>
        <v>24</v>
      </c>
      <c r="H21" s="23">
        <f>VLOOKUP($R21,'1980'!$U$541:$AK$594,9)</f>
        <v>101</v>
      </c>
      <c r="I21" s="22">
        <f>VLOOKUP($R21,'1980'!$U$541:$AK$594,10)</f>
        <v>44</v>
      </c>
      <c r="J21" s="22">
        <f>VLOOKUP($R21,'1980'!$U$541:$AK$594,11)</f>
        <v>23</v>
      </c>
      <c r="K21" s="22">
        <f>VLOOKUP($R21,'1980'!$U$541:$AK$594,12)</f>
        <v>84</v>
      </c>
      <c r="L21" s="22">
        <f>VLOOKUP($R21,'1980'!$U$541:$AK$594,13)</f>
        <v>60</v>
      </c>
      <c r="M21" s="22">
        <f>VLOOKUP($R21,'1980'!$U$541:$AK$594,14)</f>
        <v>49</v>
      </c>
      <c r="N21" s="22">
        <f>VLOOKUP($R21,'1980'!$U$541:$AK$594,15)</f>
        <v>24</v>
      </c>
      <c r="O21" s="23">
        <f>VLOOKUP($R21,'1980'!$U$541:$AK$594,16)</f>
        <v>284</v>
      </c>
      <c r="P21" s="22">
        <f>VLOOKUP($R21,'1980'!$U$541:$AK$594,17)</f>
        <v>385</v>
      </c>
      <c r="R21">
        <v>9</v>
      </c>
    </row>
    <row r="22" spans="1:18">
      <c r="A22" s="44" t="s">
        <v>46</v>
      </c>
      <c r="B22" s="45">
        <f>VLOOKUP($R22,'1980'!$U$541:$AK$594,3)</f>
        <v>0</v>
      </c>
      <c r="C22" s="45">
        <f>VLOOKUP($R22,'1980'!$U$541:$AK$594,4)</f>
        <v>21</v>
      </c>
      <c r="D22" s="45">
        <f>VLOOKUP($R22,'1980'!$U$541:$AK$594,5)</f>
        <v>8</v>
      </c>
      <c r="E22" s="45">
        <f>VLOOKUP($R22,'1980'!$U$541:$AK$594,6)</f>
        <v>26</v>
      </c>
      <c r="F22" s="45">
        <f>VLOOKUP($R22,'1980'!$U$541:$AK$594,7)</f>
        <v>5</v>
      </c>
      <c r="G22" s="45">
        <f>VLOOKUP($R22,'1980'!$U$541:$AK$594,8)</f>
        <v>15</v>
      </c>
      <c r="H22" s="46">
        <f>VLOOKUP($R22,'1980'!$U$541:$AK$594,9)</f>
        <v>75</v>
      </c>
      <c r="I22" s="45">
        <f>VLOOKUP($R22,'1980'!$U$541:$AK$594,10)</f>
        <v>9</v>
      </c>
      <c r="J22" s="45">
        <f>VLOOKUP($R22,'1980'!$U$541:$AK$594,11)</f>
        <v>0</v>
      </c>
      <c r="K22" s="45">
        <f>VLOOKUP($R22,'1980'!$U$541:$AK$594,12)</f>
        <v>32</v>
      </c>
      <c r="L22" s="45">
        <f>VLOOKUP($R22,'1980'!$U$541:$AK$594,13)</f>
        <v>14</v>
      </c>
      <c r="M22" s="45">
        <f>VLOOKUP($R22,'1980'!$U$541:$AK$594,14)</f>
        <v>6</v>
      </c>
      <c r="N22" s="45">
        <f>VLOOKUP($R22,'1980'!$U$541:$AK$594,15)</f>
        <v>2</v>
      </c>
      <c r="O22" s="46">
        <f>VLOOKUP($R22,'1980'!$U$541:$AK$594,16)</f>
        <v>63</v>
      </c>
      <c r="P22" s="45">
        <f>VLOOKUP($R22,'1980'!$U$541:$AK$594,17)</f>
        <v>138</v>
      </c>
      <c r="R22">
        <v>10</v>
      </c>
    </row>
    <row r="23" spans="1:18">
      <c r="A23" s="38" t="s">
        <v>47</v>
      </c>
      <c r="B23" s="22">
        <f>VLOOKUP($R23,'1980'!$U$541:$AK$594,3)</f>
        <v>0</v>
      </c>
      <c r="C23" s="22">
        <f>VLOOKUP($R23,'1980'!$U$541:$AK$594,4)</f>
        <v>0</v>
      </c>
      <c r="D23" s="22">
        <f>VLOOKUP($R23,'1980'!$U$541:$AK$594,5)</f>
        <v>0</v>
      </c>
      <c r="E23" s="22">
        <f>VLOOKUP($R23,'1980'!$U$541:$AK$594,6)</f>
        <v>0</v>
      </c>
      <c r="F23" s="22">
        <f>VLOOKUP($R23,'1980'!$U$541:$AK$594,7)</f>
        <v>0</v>
      </c>
      <c r="G23" s="22">
        <f>VLOOKUP($R23,'1980'!$U$541:$AK$594,8)</f>
        <v>0</v>
      </c>
      <c r="H23" s="23">
        <f>VLOOKUP($R23,'1980'!$U$541:$AK$594,9)</f>
        <v>0</v>
      </c>
      <c r="I23" s="22">
        <f>VLOOKUP($R23,'1980'!$U$541:$AK$594,10)</f>
        <v>5</v>
      </c>
      <c r="J23" s="22">
        <f>VLOOKUP($R23,'1980'!$U$541:$AK$594,11)</f>
        <v>3</v>
      </c>
      <c r="K23" s="22">
        <f>VLOOKUP($R23,'1980'!$U$541:$AK$594,12)</f>
        <v>20</v>
      </c>
      <c r="L23" s="22">
        <f>VLOOKUP($R23,'1980'!$U$541:$AK$594,13)</f>
        <v>14</v>
      </c>
      <c r="M23" s="22">
        <f>VLOOKUP($R23,'1980'!$U$541:$AK$594,14)</f>
        <v>3</v>
      </c>
      <c r="N23" s="22">
        <f>VLOOKUP($R23,'1980'!$U$541:$AK$594,15)</f>
        <v>3</v>
      </c>
      <c r="O23" s="23">
        <f>VLOOKUP($R23,'1980'!$U$541:$AK$594,16)</f>
        <v>48</v>
      </c>
      <c r="P23" s="22">
        <f>VLOOKUP($R23,'1980'!$U$541:$AK$594,17)</f>
        <v>48</v>
      </c>
      <c r="R23">
        <v>11</v>
      </c>
    </row>
    <row r="24" spans="1:18">
      <c r="A24" s="38" t="s">
        <v>48</v>
      </c>
      <c r="B24" s="22">
        <f>VLOOKUP($R24,'1980'!$U$541:$AK$594,3)</f>
        <v>131</v>
      </c>
      <c r="C24" s="22">
        <f>VLOOKUP($R24,'1980'!$U$541:$AK$594,4)</f>
        <v>433</v>
      </c>
      <c r="D24" s="22">
        <f>VLOOKUP($R24,'1980'!$U$541:$AK$594,5)</f>
        <v>167</v>
      </c>
      <c r="E24" s="22">
        <f>VLOOKUP($R24,'1980'!$U$541:$AK$594,6)</f>
        <v>125</v>
      </c>
      <c r="F24" s="22">
        <f>VLOOKUP($R24,'1980'!$U$541:$AK$594,7)</f>
        <v>126</v>
      </c>
      <c r="G24" s="22">
        <f>VLOOKUP($R24,'1980'!$U$541:$AK$594,8)</f>
        <v>422</v>
      </c>
      <c r="H24" s="23">
        <f>VLOOKUP($R24,'1980'!$U$541:$AK$594,9)</f>
        <v>1404</v>
      </c>
      <c r="I24" s="22">
        <f>VLOOKUP($R24,'1980'!$U$541:$AK$594,10)</f>
        <v>139</v>
      </c>
      <c r="J24" s="22">
        <f>VLOOKUP($R24,'1980'!$U$541:$AK$594,11)</f>
        <v>14</v>
      </c>
      <c r="K24" s="22">
        <f>VLOOKUP($R24,'1980'!$U$541:$AK$594,12)</f>
        <v>642</v>
      </c>
      <c r="L24" s="22">
        <f>VLOOKUP($R24,'1980'!$U$541:$AK$594,13)</f>
        <v>261</v>
      </c>
      <c r="M24" s="22">
        <f>VLOOKUP($R24,'1980'!$U$541:$AK$594,14)</f>
        <v>0</v>
      </c>
      <c r="N24" s="22">
        <f>VLOOKUP($R24,'1980'!$U$541:$AK$594,15)</f>
        <v>431</v>
      </c>
      <c r="O24" s="23">
        <f>VLOOKUP($R24,'1980'!$U$541:$AK$594,16)</f>
        <v>1487</v>
      </c>
      <c r="P24" s="22">
        <f>VLOOKUP($R24,'1980'!$U$541:$AK$594,17)</f>
        <v>2891</v>
      </c>
      <c r="R24">
        <v>12</v>
      </c>
    </row>
    <row r="25" spans="1:18">
      <c r="A25" s="38" t="s">
        <v>49</v>
      </c>
      <c r="B25" s="22">
        <f>VLOOKUP($R25,'1980'!$U$541:$AK$594,3)</f>
        <v>98</v>
      </c>
      <c r="C25" s="22">
        <f>VLOOKUP($R25,'1980'!$U$541:$AK$594,4)</f>
        <v>152</v>
      </c>
      <c r="D25" s="22">
        <f>VLOOKUP($R25,'1980'!$U$541:$AK$594,5)</f>
        <v>237</v>
      </c>
      <c r="E25" s="22">
        <f>VLOOKUP($R25,'1980'!$U$541:$AK$594,6)</f>
        <v>286</v>
      </c>
      <c r="F25" s="22">
        <f>VLOOKUP($R25,'1980'!$U$541:$AK$594,7)</f>
        <v>49</v>
      </c>
      <c r="G25" s="22">
        <f>VLOOKUP($R25,'1980'!$U$541:$AK$594,8)</f>
        <v>180</v>
      </c>
      <c r="H25" s="23">
        <f>VLOOKUP($R25,'1980'!$U$541:$AK$594,9)</f>
        <v>1002</v>
      </c>
      <c r="I25" s="22">
        <f>VLOOKUP($R25,'1980'!$U$541:$AK$594,10)</f>
        <v>93</v>
      </c>
      <c r="J25" s="22">
        <f>VLOOKUP($R25,'1980'!$U$541:$AK$594,11)</f>
        <v>22</v>
      </c>
      <c r="K25" s="22">
        <f>VLOOKUP($R25,'1980'!$U$541:$AK$594,12)</f>
        <v>175</v>
      </c>
      <c r="L25" s="22">
        <f>VLOOKUP($R25,'1980'!$U$541:$AK$594,13)</f>
        <v>105</v>
      </c>
      <c r="M25" s="22">
        <f>VLOOKUP($R25,'1980'!$U$541:$AK$594,14)</f>
        <v>57</v>
      </c>
      <c r="N25" s="22">
        <f>VLOOKUP($R25,'1980'!$U$541:$AK$594,15)</f>
        <v>108</v>
      </c>
      <c r="O25" s="23">
        <f>VLOOKUP($R25,'1980'!$U$541:$AK$594,16)</f>
        <v>560</v>
      </c>
      <c r="P25" s="22">
        <f>VLOOKUP($R25,'1980'!$U$541:$AK$594,17)</f>
        <v>1562</v>
      </c>
      <c r="R25">
        <v>13</v>
      </c>
    </row>
    <row r="26" spans="1:18">
      <c r="A26" s="44" t="s">
        <v>50</v>
      </c>
      <c r="B26" s="45">
        <f>VLOOKUP($R26,'1980'!$U$541:$AK$594,3)</f>
        <v>1</v>
      </c>
      <c r="C26" s="45">
        <f>VLOOKUP($R26,'1980'!$U$541:$AK$594,4)</f>
        <v>7</v>
      </c>
      <c r="D26" s="45">
        <f>VLOOKUP($R26,'1980'!$U$541:$AK$594,5)</f>
        <v>46</v>
      </c>
      <c r="E26" s="45">
        <f>VLOOKUP($R26,'1980'!$U$541:$AK$594,6)</f>
        <v>31</v>
      </c>
      <c r="F26" s="45">
        <f>VLOOKUP($R26,'1980'!$U$541:$AK$594,7)</f>
        <v>3</v>
      </c>
      <c r="G26" s="45">
        <f>VLOOKUP($R26,'1980'!$U$541:$AK$594,8)</f>
        <v>5</v>
      </c>
      <c r="H26" s="46">
        <f>VLOOKUP($R26,'1980'!$U$541:$AK$594,9)</f>
        <v>93</v>
      </c>
      <c r="I26" s="45">
        <f>VLOOKUP($R26,'1980'!$U$541:$AK$594,10)</f>
        <v>12</v>
      </c>
      <c r="J26" s="45">
        <f>VLOOKUP($R26,'1980'!$U$541:$AK$594,11)</f>
        <v>20</v>
      </c>
      <c r="K26" s="45">
        <f>VLOOKUP($R26,'1980'!$U$541:$AK$594,12)</f>
        <v>23</v>
      </c>
      <c r="L26" s="45">
        <f>VLOOKUP($R26,'1980'!$U$541:$AK$594,13)</f>
        <v>17</v>
      </c>
      <c r="M26" s="45">
        <f>VLOOKUP($R26,'1980'!$U$541:$AK$594,14)</f>
        <v>6</v>
      </c>
      <c r="N26" s="45">
        <f>VLOOKUP($R26,'1980'!$U$541:$AK$594,15)</f>
        <v>6</v>
      </c>
      <c r="O26" s="46">
        <f>VLOOKUP($R26,'1980'!$U$541:$AK$594,16)</f>
        <v>84</v>
      </c>
      <c r="P26" s="45">
        <f>VLOOKUP($R26,'1980'!$U$541:$AK$594,17)</f>
        <v>177</v>
      </c>
      <c r="R26">
        <v>15</v>
      </c>
    </row>
    <row r="27" spans="1:18">
      <c r="A27" s="38" t="s">
        <v>51</v>
      </c>
      <c r="B27" s="22">
        <f>VLOOKUP($R27,'1980'!$U$541:$AK$594,3)</f>
        <v>22</v>
      </c>
      <c r="C27" s="22">
        <f>VLOOKUP($R27,'1980'!$U$541:$AK$594,4)</f>
        <v>65</v>
      </c>
      <c r="D27" s="22">
        <f>VLOOKUP($R27,'1980'!$U$541:$AK$594,5)</f>
        <v>26</v>
      </c>
      <c r="E27" s="22">
        <f>VLOOKUP($R27,'1980'!$U$541:$AK$594,6)</f>
        <v>47</v>
      </c>
      <c r="F27" s="22">
        <f>VLOOKUP($R27,'1980'!$U$541:$AK$594,7)</f>
        <v>9</v>
      </c>
      <c r="G27" s="22">
        <f>VLOOKUP($R27,'1980'!$U$541:$AK$594,8)</f>
        <v>34</v>
      </c>
      <c r="H27" s="23">
        <f>VLOOKUP($R27,'1980'!$U$541:$AK$594,9)</f>
        <v>203</v>
      </c>
      <c r="I27" s="22">
        <f>VLOOKUP($R27,'1980'!$U$541:$AK$594,10)</f>
        <v>8</v>
      </c>
      <c r="J27" s="22">
        <f>VLOOKUP($R27,'1980'!$U$541:$AK$594,11)</f>
        <v>0</v>
      </c>
      <c r="K27" s="22">
        <f>VLOOKUP($R27,'1980'!$U$541:$AK$594,12)</f>
        <v>9</v>
      </c>
      <c r="L27" s="22">
        <f>VLOOKUP($R27,'1980'!$U$541:$AK$594,13)</f>
        <v>11</v>
      </c>
      <c r="M27" s="22">
        <f>VLOOKUP($R27,'1980'!$U$541:$AK$594,14)</f>
        <v>6</v>
      </c>
      <c r="N27" s="22">
        <f>VLOOKUP($R27,'1980'!$U$541:$AK$594,15)</f>
        <v>7</v>
      </c>
      <c r="O27" s="23">
        <f>VLOOKUP($R27,'1980'!$U$541:$AK$594,16)</f>
        <v>41</v>
      </c>
      <c r="P27" s="22">
        <f>VLOOKUP($R27,'1980'!$U$541:$AK$594,17)</f>
        <v>244</v>
      </c>
      <c r="R27">
        <v>16</v>
      </c>
    </row>
    <row r="28" spans="1:18">
      <c r="A28" s="38" t="s">
        <v>52</v>
      </c>
      <c r="B28" s="22">
        <f>VLOOKUP($R28,'1980'!$U$541:$AK$594,3)</f>
        <v>83</v>
      </c>
      <c r="C28" s="22">
        <f>VLOOKUP($R28,'1980'!$U$541:$AK$594,4)</f>
        <v>6</v>
      </c>
      <c r="D28" s="22">
        <f>VLOOKUP($R28,'1980'!$U$541:$AK$594,5)</f>
        <v>264</v>
      </c>
      <c r="E28" s="22">
        <f>VLOOKUP($R28,'1980'!$U$541:$AK$594,6)</f>
        <v>183</v>
      </c>
      <c r="F28" s="22">
        <f>VLOOKUP($R28,'1980'!$U$541:$AK$594,7)</f>
        <v>33</v>
      </c>
      <c r="G28" s="22">
        <f>VLOOKUP($R28,'1980'!$U$541:$AK$594,8)</f>
        <v>107</v>
      </c>
      <c r="H28" s="23">
        <f>VLOOKUP($R28,'1980'!$U$541:$AK$594,9)</f>
        <v>676</v>
      </c>
      <c r="I28" s="22">
        <f>VLOOKUP($R28,'1980'!$U$541:$AK$594,10)</f>
        <v>113</v>
      </c>
      <c r="J28" s="22">
        <f>VLOOKUP($R28,'1980'!$U$541:$AK$594,11)</f>
        <v>4</v>
      </c>
      <c r="K28" s="22">
        <f>VLOOKUP($R28,'1980'!$U$541:$AK$594,12)</f>
        <v>274</v>
      </c>
      <c r="L28" s="22">
        <f>VLOOKUP($R28,'1980'!$U$541:$AK$594,13)</f>
        <v>275</v>
      </c>
      <c r="M28" s="22">
        <f>VLOOKUP($R28,'1980'!$U$541:$AK$594,14)</f>
        <v>125</v>
      </c>
      <c r="N28" s="22">
        <f>VLOOKUP($R28,'1980'!$U$541:$AK$594,15)</f>
        <v>122</v>
      </c>
      <c r="O28" s="23">
        <f>VLOOKUP($R28,'1980'!$U$541:$AK$594,16)</f>
        <v>913</v>
      </c>
      <c r="P28" s="22">
        <f>VLOOKUP($R28,'1980'!$U$541:$AK$594,17)</f>
        <v>1589</v>
      </c>
      <c r="R28">
        <v>17</v>
      </c>
    </row>
    <row r="29" spans="1:18">
      <c r="A29" s="38" t="s">
        <v>53</v>
      </c>
      <c r="B29" s="22">
        <f>VLOOKUP($R29,'1980'!$U$541:$AK$594,3)</f>
        <v>65</v>
      </c>
      <c r="C29" s="22">
        <f>VLOOKUP($R29,'1980'!$U$541:$AK$594,4)</f>
        <v>69</v>
      </c>
      <c r="D29" s="22">
        <f>VLOOKUP($R29,'1980'!$U$541:$AK$594,5)</f>
        <v>142</v>
      </c>
      <c r="E29" s="22">
        <f>VLOOKUP($R29,'1980'!$U$541:$AK$594,6)</f>
        <v>216</v>
      </c>
      <c r="F29" s="22">
        <f>VLOOKUP($R29,'1980'!$U$541:$AK$594,7)</f>
        <v>49</v>
      </c>
      <c r="G29" s="22">
        <f>VLOOKUP($R29,'1980'!$U$541:$AK$594,8)</f>
        <v>126</v>
      </c>
      <c r="H29" s="23">
        <f>VLOOKUP($R29,'1980'!$U$541:$AK$594,9)</f>
        <v>667</v>
      </c>
      <c r="I29" s="22">
        <f>VLOOKUP($R29,'1980'!$U$541:$AK$594,10)</f>
        <v>42</v>
      </c>
      <c r="J29" s="22">
        <f>VLOOKUP($R29,'1980'!$U$541:$AK$594,11)</f>
        <v>8</v>
      </c>
      <c r="K29" s="22">
        <f>VLOOKUP($R29,'1980'!$U$541:$AK$594,12)</f>
        <v>152</v>
      </c>
      <c r="L29" s="22">
        <f>VLOOKUP($R29,'1980'!$U$541:$AK$594,13)</f>
        <v>83</v>
      </c>
      <c r="M29" s="22">
        <f>VLOOKUP($R29,'1980'!$U$541:$AK$594,14)</f>
        <v>42</v>
      </c>
      <c r="N29" s="22">
        <f>VLOOKUP($R29,'1980'!$U$541:$AK$594,15)</f>
        <v>55</v>
      </c>
      <c r="O29" s="23">
        <f>VLOOKUP($R29,'1980'!$U$541:$AK$594,16)</f>
        <v>382</v>
      </c>
      <c r="P29" s="22">
        <f>VLOOKUP($R29,'1980'!$U$541:$AK$594,17)</f>
        <v>1049</v>
      </c>
      <c r="R29">
        <v>18</v>
      </c>
    </row>
    <row r="30" spans="1:18">
      <c r="A30" s="44" t="s">
        <v>54</v>
      </c>
      <c r="B30" s="45">
        <f>VLOOKUP($R30,'1980'!$U$541:$AK$594,3)</f>
        <v>23</v>
      </c>
      <c r="C30" s="45">
        <f>VLOOKUP($R30,'1980'!$U$541:$AK$594,4)</f>
        <v>93</v>
      </c>
      <c r="D30" s="45">
        <f>VLOOKUP($R30,'1980'!$U$541:$AK$594,5)</f>
        <v>84</v>
      </c>
      <c r="E30" s="45">
        <f>VLOOKUP($R30,'1980'!$U$541:$AK$594,6)</f>
        <v>74</v>
      </c>
      <c r="F30" s="45">
        <f>VLOOKUP($R30,'1980'!$U$541:$AK$594,7)</f>
        <v>25</v>
      </c>
      <c r="G30" s="45">
        <f>VLOOKUP($R30,'1980'!$U$541:$AK$594,8)</f>
        <v>47</v>
      </c>
      <c r="H30" s="46">
        <f>VLOOKUP($R30,'1980'!$U$541:$AK$594,9)</f>
        <v>346</v>
      </c>
      <c r="I30" s="45">
        <f>VLOOKUP($R30,'1980'!$U$541:$AK$594,10)</f>
        <v>13</v>
      </c>
      <c r="J30" s="45">
        <f>VLOOKUP($R30,'1980'!$U$541:$AK$594,11)</f>
        <v>0</v>
      </c>
      <c r="K30" s="45">
        <f>VLOOKUP($R30,'1980'!$U$541:$AK$594,12)</f>
        <v>51</v>
      </c>
      <c r="L30" s="45">
        <f>VLOOKUP($R30,'1980'!$U$541:$AK$594,13)</f>
        <v>24</v>
      </c>
      <c r="M30" s="45">
        <f>VLOOKUP($R30,'1980'!$U$541:$AK$594,14)</f>
        <v>13</v>
      </c>
      <c r="N30" s="45">
        <f>VLOOKUP($R30,'1980'!$U$541:$AK$594,15)</f>
        <v>18</v>
      </c>
      <c r="O30" s="46">
        <f>VLOOKUP($R30,'1980'!$U$541:$AK$594,16)</f>
        <v>119</v>
      </c>
      <c r="P30" s="45">
        <f>VLOOKUP($R30,'1980'!$U$541:$AK$594,17)</f>
        <v>465</v>
      </c>
      <c r="R30">
        <v>19</v>
      </c>
    </row>
    <row r="31" spans="1:18">
      <c r="A31" s="38" t="s">
        <v>55</v>
      </c>
      <c r="B31" s="22">
        <f>VLOOKUP($R31,'1980'!$U$541:$AK$594,3)</f>
        <v>29</v>
      </c>
      <c r="C31" s="22">
        <f>VLOOKUP($R31,'1980'!$U$541:$AK$594,4)</f>
        <v>90</v>
      </c>
      <c r="D31" s="22">
        <f>VLOOKUP($R31,'1980'!$U$541:$AK$594,5)</f>
        <v>46</v>
      </c>
      <c r="E31" s="22">
        <f>VLOOKUP($R31,'1980'!$U$541:$AK$594,6)</f>
        <v>85</v>
      </c>
      <c r="F31" s="22">
        <f>VLOOKUP($R31,'1980'!$U$541:$AK$594,7)</f>
        <v>9</v>
      </c>
      <c r="G31" s="22">
        <f>VLOOKUP($R31,'1980'!$U$541:$AK$594,8)</f>
        <v>69</v>
      </c>
      <c r="H31" s="23">
        <f>VLOOKUP($R31,'1980'!$U$541:$AK$594,9)</f>
        <v>328</v>
      </c>
      <c r="I31" s="22">
        <f>VLOOKUP($R31,'1980'!$U$541:$AK$594,10)</f>
        <v>19</v>
      </c>
      <c r="J31" s="22">
        <f>VLOOKUP($R31,'1980'!$U$541:$AK$594,11)</f>
        <v>2</v>
      </c>
      <c r="K31" s="22">
        <f>VLOOKUP($R31,'1980'!$U$541:$AK$594,12)</f>
        <v>26</v>
      </c>
      <c r="L31" s="22">
        <f>VLOOKUP($R31,'1980'!$U$541:$AK$594,13)</f>
        <v>42</v>
      </c>
      <c r="M31" s="22">
        <f>VLOOKUP($R31,'1980'!$U$541:$AK$594,14)</f>
        <v>7</v>
      </c>
      <c r="N31" s="22">
        <f>VLOOKUP($R31,'1980'!$U$541:$AK$594,15)</f>
        <v>20</v>
      </c>
      <c r="O31" s="23">
        <f>VLOOKUP($R31,'1980'!$U$541:$AK$594,16)</f>
        <v>116</v>
      </c>
      <c r="P31" s="22">
        <f>VLOOKUP($R31,'1980'!$U$541:$AK$594,17)</f>
        <v>444</v>
      </c>
      <c r="R31">
        <v>20</v>
      </c>
    </row>
    <row r="32" spans="1:18">
      <c r="A32" s="38" t="s">
        <v>56</v>
      </c>
      <c r="B32" s="22">
        <f>VLOOKUP($R32,'1980'!$U$541:$AK$594,3)</f>
        <v>46</v>
      </c>
      <c r="C32" s="22">
        <f>VLOOKUP($R32,'1980'!$U$541:$AK$594,4)</f>
        <v>97</v>
      </c>
      <c r="D32" s="22">
        <f>VLOOKUP($R32,'1980'!$U$541:$AK$594,5)</f>
        <v>97</v>
      </c>
      <c r="E32" s="22">
        <f>VLOOKUP($R32,'1980'!$U$541:$AK$594,6)</f>
        <v>220</v>
      </c>
      <c r="F32" s="22">
        <f>VLOOKUP($R32,'1980'!$U$541:$AK$594,7)</f>
        <v>115</v>
      </c>
      <c r="G32" s="22">
        <f>VLOOKUP($R32,'1980'!$U$541:$AK$594,8)</f>
        <v>94</v>
      </c>
      <c r="H32" s="23">
        <f>VLOOKUP($R32,'1980'!$U$541:$AK$594,9)</f>
        <v>669</v>
      </c>
      <c r="I32" s="22">
        <f>VLOOKUP($R32,'1980'!$U$541:$AK$594,10)</f>
        <v>22</v>
      </c>
      <c r="J32" s="22">
        <f>VLOOKUP($R32,'1980'!$U$541:$AK$594,11)</f>
        <v>7</v>
      </c>
      <c r="K32" s="22">
        <f>VLOOKUP($R32,'1980'!$U$541:$AK$594,12)</f>
        <v>54</v>
      </c>
      <c r="L32" s="22">
        <f>VLOOKUP($R32,'1980'!$U$541:$AK$594,13)</f>
        <v>56</v>
      </c>
      <c r="M32" s="22">
        <f>VLOOKUP($R32,'1980'!$U$541:$AK$594,14)</f>
        <v>13</v>
      </c>
      <c r="N32" s="22">
        <f>VLOOKUP($R32,'1980'!$U$541:$AK$594,15)</f>
        <v>28</v>
      </c>
      <c r="O32" s="23">
        <f>VLOOKUP($R32,'1980'!$U$541:$AK$594,16)</f>
        <v>180</v>
      </c>
      <c r="P32" s="22">
        <f>VLOOKUP($R32,'1980'!$U$541:$AK$594,17)</f>
        <v>849</v>
      </c>
      <c r="R32">
        <v>21</v>
      </c>
    </row>
    <row r="33" spans="1:18">
      <c r="A33" s="38" t="s">
        <v>57</v>
      </c>
      <c r="B33" s="22">
        <f>VLOOKUP($R33,'1980'!$U$541:$AK$594,3)</f>
        <v>65</v>
      </c>
      <c r="C33" s="22">
        <f>VLOOKUP($R33,'1980'!$U$541:$AK$594,4)</f>
        <v>74</v>
      </c>
      <c r="D33" s="22">
        <f>VLOOKUP($R33,'1980'!$U$541:$AK$594,5)</f>
        <v>93</v>
      </c>
      <c r="E33" s="22">
        <f>VLOOKUP($R33,'1980'!$U$541:$AK$594,6)</f>
        <v>261</v>
      </c>
      <c r="F33" s="22">
        <f>VLOOKUP($R33,'1980'!$U$541:$AK$594,7)</f>
        <v>62</v>
      </c>
      <c r="G33" s="22">
        <f>VLOOKUP($R33,'1980'!$U$541:$AK$594,8)</f>
        <v>98</v>
      </c>
      <c r="H33" s="23">
        <f>VLOOKUP($R33,'1980'!$U$541:$AK$594,9)</f>
        <v>653</v>
      </c>
      <c r="I33" s="22">
        <f>VLOOKUP($R33,'1980'!$U$541:$AK$594,10)</f>
        <v>40</v>
      </c>
      <c r="J33" s="22">
        <f>VLOOKUP($R33,'1980'!$U$541:$AK$594,11)</f>
        <v>6</v>
      </c>
      <c r="K33" s="22">
        <f>VLOOKUP($R33,'1980'!$U$541:$AK$594,12)</f>
        <v>80</v>
      </c>
      <c r="L33" s="22">
        <f>VLOOKUP($R33,'1980'!$U$541:$AK$594,13)</f>
        <v>107</v>
      </c>
      <c r="M33" s="22">
        <f>VLOOKUP($R33,'1980'!$U$541:$AK$594,14)</f>
        <v>26</v>
      </c>
      <c r="N33" s="22">
        <f>VLOOKUP($R33,'1980'!$U$541:$AK$594,15)</f>
        <v>47</v>
      </c>
      <c r="O33" s="23">
        <f>VLOOKUP($R33,'1980'!$U$541:$AK$594,16)</f>
        <v>306</v>
      </c>
      <c r="P33" s="22">
        <f>VLOOKUP($R33,'1980'!$U$541:$AK$594,17)</f>
        <v>959</v>
      </c>
      <c r="R33">
        <v>22</v>
      </c>
    </row>
    <row r="34" spans="1:18">
      <c r="A34" s="44" t="s">
        <v>58</v>
      </c>
      <c r="B34" s="45">
        <f>VLOOKUP($R34,'1980'!$U$541:$AK$594,3)</f>
        <v>14</v>
      </c>
      <c r="C34" s="45">
        <f>VLOOKUP($R34,'1980'!$U$541:$AK$594,4)</f>
        <v>31</v>
      </c>
      <c r="D34" s="45">
        <f>VLOOKUP($R34,'1980'!$U$541:$AK$594,5)</f>
        <v>38</v>
      </c>
      <c r="E34" s="45">
        <f>VLOOKUP($R34,'1980'!$U$541:$AK$594,6)</f>
        <v>43</v>
      </c>
      <c r="F34" s="45">
        <f>VLOOKUP($R34,'1980'!$U$541:$AK$594,7)</f>
        <v>18</v>
      </c>
      <c r="G34" s="45">
        <f>VLOOKUP($R34,'1980'!$U$541:$AK$594,8)</f>
        <v>27</v>
      </c>
      <c r="H34" s="46">
        <f>VLOOKUP($R34,'1980'!$U$541:$AK$594,9)</f>
        <v>171</v>
      </c>
      <c r="I34" s="45">
        <f>VLOOKUP($R34,'1980'!$U$541:$AK$594,10)</f>
        <v>0</v>
      </c>
      <c r="J34" s="45">
        <f>VLOOKUP($R34,'1980'!$U$541:$AK$594,11)</f>
        <v>1</v>
      </c>
      <c r="K34" s="45">
        <f>VLOOKUP($R34,'1980'!$U$541:$AK$594,12)</f>
        <v>20</v>
      </c>
      <c r="L34" s="45">
        <f>VLOOKUP($R34,'1980'!$U$541:$AK$594,13)</f>
        <v>9</v>
      </c>
      <c r="M34" s="45">
        <f>VLOOKUP($R34,'1980'!$U$541:$AK$594,14)</f>
        <v>4</v>
      </c>
      <c r="N34" s="45">
        <f>VLOOKUP($R34,'1980'!$U$541:$AK$594,15)</f>
        <v>8</v>
      </c>
      <c r="O34" s="46">
        <f>VLOOKUP($R34,'1980'!$U$541:$AK$594,16)</f>
        <v>42</v>
      </c>
      <c r="P34" s="45">
        <f>VLOOKUP($R34,'1980'!$U$541:$AK$594,17)</f>
        <v>213</v>
      </c>
      <c r="R34">
        <v>23</v>
      </c>
    </row>
    <row r="35" spans="1:18">
      <c r="A35" s="38" t="s">
        <v>59</v>
      </c>
      <c r="B35" s="22">
        <f>VLOOKUP($R35,'1980'!$U$541:$AK$594,3)</f>
        <v>24</v>
      </c>
      <c r="C35" s="22">
        <f>VLOOKUP($R35,'1980'!$U$541:$AK$594,4)</f>
        <v>71</v>
      </c>
      <c r="D35" s="22">
        <f>VLOOKUP($R35,'1980'!$U$541:$AK$594,5)</f>
        <v>79</v>
      </c>
      <c r="E35" s="22">
        <f>VLOOKUP($R35,'1980'!$U$541:$AK$594,6)</f>
        <v>90</v>
      </c>
      <c r="F35" s="22">
        <f>VLOOKUP($R35,'1980'!$U$541:$AK$594,7)</f>
        <v>20</v>
      </c>
      <c r="G35" s="22">
        <f>VLOOKUP($R35,'1980'!$U$541:$AK$594,8)</f>
        <v>40</v>
      </c>
      <c r="H35" s="23">
        <f>VLOOKUP($R35,'1980'!$U$541:$AK$594,9)</f>
        <v>324</v>
      </c>
      <c r="I35" s="22">
        <f>VLOOKUP($R35,'1980'!$U$541:$AK$594,10)</f>
        <v>54</v>
      </c>
      <c r="J35" s="22">
        <f>VLOOKUP($R35,'1980'!$U$541:$AK$594,11)</f>
        <v>30</v>
      </c>
      <c r="K35" s="22">
        <f>VLOOKUP($R35,'1980'!$U$541:$AK$594,12)</f>
        <v>157</v>
      </c>
      <c r="L35" s="22">
        <f>VLOOKUP($R35,'1980'!$U$541:$AK$594,13)</f>
        <v>70</v>
      </c>
      <c r="M35" s="22">
        <f>VLOOKUP($R35,'1980'!$U$541:$AK$594,14)</f>
        <v>35</v>
      </c>
      <c r="N35" s="22">
        <f>VLOOKUP($R35,'1980'!$U$541:$AK$594,15)</f>
        <v>37</v>
      </c>
      <c r="O35" s="23">
        <f>VLOOKUP($R35,'1980'!$U$541:$AK$594,16)</f>
        <v>383</v>
      </c>
      <c r="P35" s="22">
        <f>VLOOKUP($R35,'1980'!$U$541:$AK$594,17)</f>
        <v>707</v>
      </c>
      <c r="R35">
        <v>24</v>
      </c>
    </row>
    <row r="36" spans="1:18">
      <c r="A36" s="38" t="s">
        <v>60</v>
      </c>
      <c r="B36" s="22">
        <f>VLOOKUP($R36,'1980'!$U$541:$AK$594,3)</f>
        <v>8</v>
      </c>
      <c r="C36" s="22">
        <f>VLOOKUP($R36,'1980'!$U$541:$AK$594,4)</f>
        <v>4</v>
      </c>
      <c r="D36" s="22">
        <f>VLOOKUP($R36,'1980'!$U$541:$AK$594,5)</f>
        <v>11</v>
      </c>
      <c r="E36" s="22">
        <f>VLOOKUP($R36,'1980'!$U$541:$AK$594,6)</f>
        <v>33</v>
      </c>
      <c r="F36" s="22">
        <f>VLOOKUP($R36,'1980'!$U$541:$AK$594,7)</f>
        <v>17</v>
      </c>
      <c r="G36" s="22">
        <f>VLOOKUP($R36,'1980'!$U$541:$AK$594,8)</f>
        <v>63</v>
      </c>
      <c r="H36" s="23">
        <f>VLOOKUP($R36,'1980'!$U$541:$AK$594,9)</f>
        <v>136</v>
      </c>
      <c r="I36" s="22">
        <f>VLOOKUP($R36,'1980'!$U$541:$AK$594,10)</f>
        <v>14</v>
      </c>
      <c r="J36" s="22">
        <f>VLOOKUP($R36,'1980'!$U$541:$AK$594,11)</f>
        <v>8</v>
      </c>
      <c r="K36" s="22">
        <f>VLOOKUP($R36,'1980'!$U$541:$AK$594,12)</f>
        <v>96</v>
      </c>
      <c r="L36" s="22">
        <f>VLOOKUP($R36,'1980'!$U$541:$AK$594,13)</f>
        <v>72</v>
      </c>
      <c r="M36" s="22">
        <f>VLOOKUP($R36,'1980'!$U$541:$AK$594,14)</f>
        <v>57</v>
      </c>
      <c r="N36" s="22">
        <f>VLOOKUP($R36,'1980'!$U$541:$AK$594,15)</f>
        <v>222</v>
      </c>
      <c r="O36" s="23">
        <f>VLOOKUP($R36,'1980'!$U$541:$AK$594,16)</f>
        <v>469</v>
      </c>
      <c r="P36" s="22">
        <f>VLOOKUP($R36,'1980'!$U$541:$AK$594,17)</f>
        <v>605</v>
      </c>
      <c r="R36">
        <v>25</v>
      </c>
    </row>
    <row r="37" spans="1:18">
      <c r="A37" s="38" t="s">
        <v>61</v>
      </c>
      <c r="B37" s="22">
        <f>VLOOKUP($R37,'1980'!$U$541:$AK$594,3)</f>
        <v>56</v>
      </c>
      <c r="C37" s="22">
        <f>VLOOKUP($R37,'1980'!$U$541:$AK$594,4)</f>
        <v>127</v>
      </c>
      <c r="D37" s="22">
        <f>VLOOKUP($R37,'1980'!$U$541:$AK$594,5)</f>
        <v>172</v>
      </c>
      <c r="E37" s="22">
        <f>VLOOKUP($R37,'1980'!$U$541:$AK$594,6)</f>
        <v>379</v>
      </c>
      <c r="F37" s="22">
        <f>VLOOKUP($R37,'1980'!$U$541:$AK$594,7)</f>
        <v>47</v>
      </c>
      <c r="G37" s="22">
        <f>VLOOKUP($R37,'1980'!$U$541:$AK$594,8)</f>
        <v>129</v>
      </c>
      <c r="H37" s="23">
        <f>VLOOKUP($R37,'1980'!$U$541:$AK$594,9)</f>
        <v>910</v>
      </c>
      <c r="I37" s="22">
        <f>VLOOKUP($R37,'1980'!$U$541:$AK$594,10)</f>
        <v>55</v>
      </c>
      <c r="J37" s="22">
        <f>VLOOKUP($R37,'1980'!$U$541:$AK$594,11)</f>
        <v>29</v>
      </c>
      <c r="K37" s="22">
        <f>VLOOKUP($R37,'1980'!$U$541:$AK$594,12)</f>
        <v>289</v>
      </c>
      <c r="L37" s="22">
        <f>VLOOKUP($R37,'1980'!$U$541:$AK$594,13)</f>
        <v>194</v>
      </c>
      <c r="M37" s="22">
        <f>VLOOKUP($R37,'1980'!$U$541:$AK$594,14)</f>
        <v>22</v>
      </c>
      <c r="N37" s="22">
        <f>VLOOKUP($R37,'1980'!$U$541:$AK$594,15)</f>
        <v>72</v>
      </c>
      <c r="O37" s="23">
        <f>VLOOKUP($R37,'1980'!$U$541:$AK$594,16)</f>
        <v>661</v>
      </c>
      <c r="P37" s="22">
        <f>VLOOKUP($R37,'1980'!$U$541:$AK$594,17)</f>
        <v>1571</v>
      </c>
      <c r="R37">
        <v>26</v>
      </c>
    </row>
    <row r="38" spans="1:18">
      <c r="A38" s="44" t="s">
        <v>62</v>
      </c>
      <c r="B38" s="45">
        <f>VLOOKUP($R38,'1980'!$U$541:$AK$594,3)</f>
        <v>21</v>
      </c>
      <c r="C38" s="45">
        <f>VLOOKUP($R38,'1980'!$U$541:$AK$594,4)</f>
        <v>93</v>
      </c>
      <c r="D38" s="45">
        <f>VLOOKUP($R38,'1980'!$U$541:$AK$594,5)</f>
        <v>80</v>
      </c>
      <c r="E38" s="45">
        <f>VLOOKUP($R38,'1980'!$U$541:$AK$594,6)</f>
        <v>95</v>
      </c>
      <c r="F38" s="45">
        <f>VLOOKUP($R38,'1980'!$U$541:$AK$594,7)</f>
        <v>36</v>
      </c>
      <c r="G38" s="45">
        <f>VLOOKUP($R38,'1980'!$U$541:$AK$594,8)</f>
        <v>49</v>
      </c>
      <c r="H38" s="46">
        <f>VLOOKUP($R38,'1980'!$U$541:$AK$594,9)</f>
        <v>374</v>
      </c>
      <c r="I38" s="45">
        <f>VLOOKUP($R38,'1980'!$U$541:$AK$594,10)</f>
        <v>31</v>
      </c>
      <c r="J38" s="45">
        <f>VLOOKUP($R38,'1980'!$U$541:$AK$594,11)</f>
        <v>4</v>
      </c>
      <c r="K38" s="45">
        <f>VLOOKUP($R38,'1980'!$U$541:$AK$594,12)</f>
        <v>38</v>
      </c>
      <c r="L38" s="45">
        <f>VLOOKUP($R38,'1980'!$U$541:$AK$594,13)</f>
        <v>65</v>
      </c>
      <c r="M38" s="45">
        <f>VLOOKUP($R38,'1980'!$U$541:$AK$594,14)</f>
        <v>30</v>
      </c>
      <c r="N38" s="45">
        <f>VLOOKUP($R38,'1980'!$U$541:$AK$594,15)</f>
        <v>24</v>
      </c>
      <c r="O38" s="46">
        <f>VLOOKUP($R38,'1980'!$U$541:$AK$594,16)</f>
        <v>192</v>
      </c>
      <c r="P38" s="45">
        <f>VLOOKUP($R38,'1980'!$U$541:$AK$594,17)</f>
        <v>566</v>
      </c>
      <c r="R38">
        <v>27</v>
      </c>
    </row>
    <row r="39" spans="1:18">
      <c r="A39" s="38" t="s">
        <v>63</v>
      </c>
      <c r="B39" s="22">
        <f>VLOOKUP($R39,'1980'!$U$541:$AK$594,3)</f>
        <v>42</v>
      </c>
      <c r="C39" s="22">
        <f>VLOOKUP($R39,'1980'!$U$541:$AK$594,4)</f>
        <v>118</v>
      </c>
      <c r="D39" s="22">
        <f>VLOOKUP($R39,'1980'!$U$541:$AK$594,5)</f>
        <v>181</v>
      </c>
      <c r="E39" s="22">
        <f>VLOOKUP($R39,'1980'!$U$541:$AK$594,6)</f>
        <v>169</v>
      </c>
      <c r="F39" s="22">
        <f>VLOOKUP($R39,'1980'!$U$541:$AK$594,7)</f>
        <v>12</v>
      </c>
      <c r="G39" s="22">
        <f>VLOOKUP($R39,'1980'!$U$541:$AK$594,8)</f>
        <v>78</v>
      </c>
      <c r="H39" s="23">
        <f>VLOOKUP($R39,'1980'!$U$541:$AK$594,9)</f>
        <v>600</v>
      </c>
      <c r="I39" s="22">
        <f>VLOOKUP($R39,'1980'!$U$541:$AK$594,10)</f>
        <v>17</v>
      </c>
      <c r="J39" s="22">
        <f>VLOOKUP($R39,'1980'!$U$541:$AK$594,11)</f>
        <v>3</v>
      </c>
      <c r="K39" s="22">
        <f>VLOOKUP($R39,'1980'!$U$541:$AK$594,12)</f>
        <v>64</v>
      </c>
      <c r="L39" s="22">
        <f>VLOOKUP($R39,'1980'!$U$541:$AK$594,13)</f>
        <v>22</v>
      </c>
      <c r="M39" s="22">
        <f>VLOOKUP($R39,'1980'!$U$541:$AK$594,14)</f>
        <v>17</v>
      </c>
      <c r="N39" s="22">
        <f>VLOOKUP($R39,'1980'!$U$541:$AK$594,15)</f>
        <v>27</v>
      </c>
      <c r="O39" s="23">
        <f>VLOOKUP($R39,'1980'!$U$541:$AK$594,16)</f>
        <v>150</v>
      </c>
      <c r="P39" s="22">
        <f>VLOOKUP($R39,'1980'!$U$541:$AK$594,17)</f>
        <v>750</v>
      </c>
      <c r="R39">
        <v>28</v>
      </c>
    </row>
    <row r="40" spans="1:18">
      <c r="A40" s="38" t="s">
        <v>64</v>
      </c>
      <c r="B40" s="22">
        <f>VLOOKUP($R40,'1980'!$U$541:$AK$594,3)</f>
        <v>85</v>
      </c>
      <c r="C40" s="22">
        <f>VLOOKUP($R40,'1980'!$U$541:$AK$594,4)</f>
        <v>180</v>
      </c>
      <c r="D40" s="22">
        <f>VLOOKUP($R40,'1980'!$U$541:$AK$594,5)</f>
        <v>129</v>
      </c>
      <c r="E40" s="22">
        <f>VLOOKUP($R40,'1980'!$U$541:$AK$594,6)</f>
        <v>276</v>
      </c>
      <c r="F40" s="22">
        <f>VLOOKUP($R40,'1980'!$U$541:$AK$594,7)</f>
        <v>17</v>
      </c>
      <c r="G40" s="22">
        <f>VLOOKUP($R40,'1980'!$U$541:$AK$594,8)</f>
        <v>92</v>
      </c>
      <c r="H40" s="23">
        <f>VLOOKUP($R40,'1980'!$U$541:$AK$594,9)</f>
        <v>779</v>
      </c>
      <c r="I40" s="22">
        <f>VLOOKUP($R40,'1980'!$U$541:$AK$594,10)</f>
        <v>81</v>
      </c>
      <c r="J40" s="22">
        <f>VLOOKUP($R40,'1980'!$U$541:$AK$594,11)</f>
        <v>25</v>
      </c>
      <c r="K40" s="22">
        <f>VLOOKUP($R40,'1980'!$U$541:$AK$594,12)</f>
        <v>89</v>
      </c>
      <c r="L40" s="22">
        <f>VLOOKUP($R40,'1980'!$U$541:$AK$594,13)</f>
        <v>68</v>
      </c>
      <c r="M40" s="22">
        <f>VLOOKUP($R40,'1980'!$U$541:$AK$594,14)</f>
        <v>16</v>
      </c>
      <c r="N40" s="22">
        <f>VLOOKUP($R40,'1980'!$U$541:$AK$594,15)</f>
        <v>39</v>
      </c>
      <c r="O40" s="23">
        <f>VLOOKUP($R40,'1980'!$U$541:$AK$594,16)</f>
        <v>318</v>
      </c>
      <c r="P40" s="22">
        <f>VLOOKUP($R40,'1980'!$U$541:$AK$594,17)</f>
        <v>1097</v>
      </c>
      <c r="R40">
        <v>29</v>
      </c>
    </row>
    <row r="41" spans="1:18">
      <c r="A41" s="38" t="s">
        <v>65</v>
      </c>
      <c r="B41" s="22">
        <f>VLOOKUP($R41,'1980'!$U$541:$AK$594,3)</f>
        <v>44</v>
      </c>
      <c r="C41" s="22">
        <f>VLOOKUP($R41,'1980'!$U$541:$AK$594,4)</f>
        <v>45</v>
      </c>
      <c r="D41" s="22">
        <f>VLOOKUP($R41,'1980'!$U$541:$AK$594,5)</f>
        <v>46</v>
      </c>
      <c r="E41" s="22">
        <f>VLOOKUP($R41,'1980'!$U$541:$AK$594,6)</f>
        <v>30</v>
      </c>
      <c r="F41" s="22">
        <f>VLOOKUP($R41,'1980'!$U$541:$AK$594,7)</f>
        <v>11</v>
      </c>
      <c r="G41" s="22">
        <f>VLOOKUP($R41,'1980'!$U$541:$AK$594,8)</f>
        <v>21</v>
      </c>
      <c r="H41" s="23">
        <f>VLOOKUP($R41,'1980'!$U$541:$AK$594,9)</f>
        <v>197</v>
      </c>
      <c r="I41" s="22">
        <f>VLOOKUP($R41,'1980'!$U$541:$AK$594,10)</f>
        <v>2</v>
      </c>
      <c r="J41" s="22">
        <f>VLOOKUP($R41,'1980'!$U$541:$AK$594,11)</f>
        <v>0</v>
      </c>
      <c r="K41" s="22">
        <f>VLOOKUP($R41,'1980'!$U$541:$AK$594,12)</f>
        <v>4</v>
      </c>
      <c r="L41" s="22">
        <f>VLOOKUP($R41,'1980'!$U$541:$AK$594,13)</f>
        <v>4</v>
      </c>
      <c r="M41" s="22">
        <f>VLOOKUP($R41,'1980'!$U$541:$AK$594,14)</f>
        <v>4</v>
      </c>
      <c r="N41" s="22">
        <f>VLOOKUP($R41,'1980'!$U$541:$AK$594,15)</f>
        <v>1</v>
      </c>
      <c r="O41" s="23">
        <f>VLOOKUP($R41,'1980'!$U$541:$AK$594,16)</f>
        <v>15</v>
      </c>
      <c r="P41" s="22">
        <f>VLOOKUP($R41,'1980'!$U$541:$AK$594,17)</f>
        <v>212</v>
      </c>
      <c r="R41">
        <v>30</v>
      </c>
    </row>
    <row r="42" spans="1:18">
      <c r="A42" s="44" t="s">
        <v>66</v>
      </c>
      <c r="B42" s="45">
        <f>VLOOKUP($R42,'1980'!$U$541:$AK$594,3)</f>
        <v>12</v>
      </c>
      <c r="C42" s="45">
        <f>VLOOKUP($R42,'1980'!$U$541:$AK$594,4)</f>
        <v>59</v>
      </c>
      <c r="D42" s="45">
        <f>VLOOKUP($R42,'1980'!$U$541:$AK$594,5)</f>
        <v>43</v>
      </c>
      <c r="E42" s="45">
        <f>VLOOKUP($R42,'1980'!$U$541:$AK$594,6)</f>
        <v>37</v>
      </c>
      <c r="F42" s="45">
        <f>VLOOKUP($R42,'1980'!$U$541:$AK$594,7)</f>
        <v>18</v>
      </c>
      <c r="G42" s="45">
        <f>VLOOKUP($R42,'1980'!$U$541:$AK$594,8)</f>
        <v>41</v>
      </c>
      <c r="H42" s="46">
        <f>VLOOKUP($R42,'1980'!$U$541:$AK$594,9)</f>
        <v>210</v>
      </c>
      <c r="I42" s="45">
        <f>VLOOKUP($R42,'1980'!$U$541:$AK$594,10)</f>
        <v>4</v>
      </c>
      <c r="J42" s="45">
        <f>VLOOKUP($R42,'1980'!$U$541:$AK$594,11)</f>
        <v>0</v>
      </c>
      <c r="K42" s="45">
        <f>VLOOKUP($R42,'1980'!$U$541:$AK$594,12)</f>
        <v>27</v>
      </c>
      <c r="L42" s="45">
        <f>VLOOKUP($R42,'1980'!$U$541:$AK$594,13)</f>
        <v>11</v>
      </c>
      <c r="M42" s="45">
        <f>VLOOKUP($R42,'1980'!$U$541:$AK$594,14)</f>
        <v>2</v>
      </c>
      <c r="N42" s="45">
        <f>VLOOKUP($R42,'1980'!$U$541:$AK$594,15)</f>
        <v>8</v>
      </c>
      <c r="O42" s="46">
        <f>VLOOKUP($R42,'1980'!$U$541:$AK$594,16)</f>
        <v>52</v>
      </c>
      <c r="P42" s="45">
        <f>VLOOKUP($R42,'1980'!$U$541:$AK$594,17)</f>
        <v>262</v>
      </c>
      <c r="R42">
        <v>31</v>
      </c>
    </row>
    <row r="43" spans="1:18">
      <c r="A43" s="38" t="s">
        <v>67</v>
      </c>
      <c r="B43" s="22">
        <f>VLOOKUP($R43,'1980'!$U$541:$AK$594,3)</f>
        <v>50</v>
      </c>
      <c r="C43" s="22">
        <f>VLOOKUP($R43,'1980'!$U$541:$AK$594,4)</f>
        <v>38</v>
      </c>
      <c r="D43" s="22">
        <f>VLOOKUP($R43,'1980'!$U$541:$AK$594,5)</f>
        <v>24</v>
      </c>
      <c r="E43" s="22">
        <f>VLOOKUP($R43,'1980'!$U$541:$AK$594,6)</f>
        <v>56</v>
      </c>
      <c r="F43" s="22">
        <f>VLOOKUP($R43,'1980'!$U$541:$AK$594,7)</f>
        <v>7</v>
      </c>
      <c r="G43" s="22">
        <f>VLOOKUP($R43,'1980'!$U$541:$AK$594,8)</f>
        <v>13</v>
      </c>
      <c r="H43" s="23">
        <f>VLOOKUP($R43,'1980'!$U$541:$AK$594,9)</f>
        <v>188</v>
      </c>
      <c r="I43" s="22">
        <f>VLOOKUP($R43,'1980'!$U$541:$AK$594,10)</f>
        <v>11</v>
      </c>
      <c r="J43" s="22">
        <f>VLOOKUP($R43,'1980'!$U$541:$AK$594,11)</f>
        <v>9</v>
      </c>
      <c r="K43" s="22">
        <f>VLOOKUP($R43,'1980'!$U$541:$AK$594,12)</f>
        <v>57</v>
      </c>
      <c r="L43" s="22">
        <f>VLOOKUP($R43,'1980'!$U$541:$AK$594,13)</f>
        <v>46</v>
      </c>
      <c r="M43" s="22">
        <f>VLOOKUP($R43,'1980'!$U$541:$AK$594,14)</f>
        <v>14</v>
      </c>
      <c r="N43" s="22">
        <f>VLOOKUP($R43,'1980'!$U$541:$AK$594,15)</f>
        <v>18</v>
      </c>
      <c r="O43" s="23">
        <f>VLOOKUP($R43,'1980'!$U$541:$AK$594,16)</f>
        <v>155</v>
      </c>
      <c r="P43" s="22">
        <f>VLOOKUP($R43,'1980'!$U$541:$AK$594,17)</f>
        <v>343</v>
      </c>
      <c r="R43">
        <v>32</v>
      </c>
    </row>
    <row r="44" spans="1:18">
      <c r="A44" s="38" t="s">
        <v>68</v>
      </c>
      <c r="B44" s="22">
        <f>VLOOKUP($R44,'1980'!$U$541:$AK$594,3)</f>
        <v>14</v>
      </c>
      <c r="C44" s="22">
        <f>VLOOKUP($R44,'1980'!$U$541:$AK$594,4)</f>
        <v>16</v>
      </c>
      <c r="D44" s="22">
        <f>VLOOKUP($R44,'1980'!$U$541:$AK$594,5)</f>
        <v>37</v>
      </c>
      <c r="E44" s="22">
        <f>VLOOKUP($R44,'1980'!$U$541:$AK$594,6)</f>
        <v>18</v>
      </c>
      <c r="F44" s="22">
        <f>VLOOKUP($R44,'1980'!$U$541:$AK$594,7)</f>
        <v>8</v>
      </c>
      <c r="G44" s="22">
        <f>VLOOKUP($R44,'1980'!$U$541:$AK$594,8)</f>
        <v>21</v>
      </c>
      <c r="H44" s="23">
        <f>VLOOKUP($R44,'1980'!$U$541:$AK$594,9)</f>
        <v>114</v>
      </c>
      <c r="I44" s="22">
        <f>VLOOKUP($R44,'1980'!$U$541:$AK$594,10)</f>
        <v>4</v>
      </c>
      <c r="J44" s="22">
        <f>VLOOKUP($R44,'1980'!$U$541:$AK$594,11)</f>
        <v>2</v>
      </c>
      <c r="K44" s="22">
        <f>VLOOKUP($R44,'1980'!$U$541:$AK$594,12)</f>
        <v>16</v>
      </c>
      <c r="L44" s="22">
        <f>VLOOKUP($R44,'1980'!$U$541:$AK$594,13)</f>
        <v>8</v>
      </c>
      <c r="M44" s="22">
        <f>VLOOKUP($R44,'1980'!$U$541:$AK$594,14)</f>
        <v>6</v>
      </c>
      <c r="N44" s="22">
        <f>VLOOKUP($R44,'1980'!$U$541:$AK$594,15)</f>
        <v>8</v>
      </c>
      <c r="O44" s="23">
        <f>VLOOKUP($R44,'1980'!$U$541:$AK$594,16)</f>
        <v>44</v>
      </c>
      <c r="P44" s="22">
        <f>VLOOKUP($R44,'1980'!$U$541:$AK$594,17)</f>
        <v>158</v>
      </c>
      <c r="R44">
        <v>33</v>
      </c>
    </row>
    <row r="45" spans="1:18">
      <c r="A45" s="38" t="s">
        <v>69</v>
      </c>
      <c r="B45" s="22">
        <f>VLOOKUP($R45,'1980'!$U$541:$AK$594,3)</f>
        <v>18</v>
      </c>
      <c r="C45" s="22">
        <f>VLOOKUP($R45,'1980'!$U$541:$AK$594,4)</f>
        <v>40</v>
      </c>
      <c r="D45" s="22">
        <f>VLOOKUP($R45,'1980'!$U$541:$AK$594,5)</f>
        <v>63</v>
      </c>
      <c r="E45" s="22">
        <f>VLOOKUP($R45,'1980'!$U$541:$AK$594,6)</f>
        <v>69</v>
      </c>
      <c r="F45" s="22">
        <f>VLOOKUP($R45,'1980'!$U$541:$AK$594,7)</f>
        <v>22</v>
      </c>
      <c r="G45" s="22">
        <f>VLOOKUP($R45,'1980'!$U$541:$AK$594,8)</f>
        <v>33</v>
      </c>
      <c r="H45" s="23">
        <f>VLOOKUP($R45,'1980'!$U$541:$AK$594,9)</f>
        <v>245</v>
      </c>
      <c r="I45" s="22">
        <f>VLOOKUP($R45,'1980'!$U$541:$AK$594,10)</f>
        <v>67</v>
      </c>
      <c r="J45" s="22">
        <f>VLOOKUP($R45,'1980'!$U$541:$AK$594,11)</f>
        <v>66</v>
      </c>
      <c r="K45" s="22">
        <f>VLOOKUP($R45,'1980'!$U$541:$AK$594,12)</f>
        <v>205</v>
      </c>
      <c r="L45" s="22">
        <f>VLOOKUP($R45,'1980'!$U$541:$AK$594,13)</f>
        <v>179</v>
      </c>
      <c r="M45" s="22">
        <f>VLOOKUP($R45,'1980'!$U$541:$AK$594,14)</f>
        <v>58</v>
      </c>
      <c r="N45" s="22">
        <f>VLOOKUP($R45,'1980'!$U$541:$AK$594,15)</f>
        <v>66</v>
      </c>
      <c r="O45" s="23">
        <f>VLOOKUP($R45,'1980'!$U$541:$AK$594,16)</f>
        <v>641</v>
      </c>
      <c r="P45" s="22">
        <f>VLOOKUP($R45,'1980'!$U$541:$AK$594,17)</f>
        <v>886</v>
      </c>
      <c r="R45">
        <v>34</v>
      </c>
    </row>
    <row r="46" spans="1:18">
      <c r="A46" s="44" t="s">
        <v>70</v>
      </c>
      <c r="B46" s="45">
        <f>VLOOKUP($R46,'1980'!$U$541:$AK$594,3)</f>
        <v>82</v>
      </c>
      <c r="C46" s="45">
        <f>VLOOKUP($R46,'1980'!$U$541:$AK$594,4)</f>
        <v>83</v>
      </c>
      <c r="D46" s="45">
        <f>VLOOKUP($R46,'1980'!$U$541:$AK$594,5)</f>
        <v>67</v>
      </c>
      <c r="E46" s="45">
        <f>VLOOKUP($R46,'1980'!$U$541:$AK$594,6)</f>
        <v>69</v>
      </c>
      <c r="F46" s="45">
        <f>VLOOKUP($R46,'1980'!$U$541:$AK$594,7)</f>
        <v>18</v>
      </c>
      <c r="G46" s="45">
        <f>VLOOKUP($R46,'1980'!$U$541:$AK$594,8)</f>
        <v>43</v>
      </c>
      <c r="H46" s="46">
        <f>VLOOKUP($R46,'1980'!$U$541:$AK$594,9)</f>
        <v>362</v>
      </c>
      <c r="I46" s="45">
        <f>VLOOKUP($R46,'1980'!$U$541:$AK$594,10)</f>
        <v>12</v>
      </c>
      <c r="J46" s="45">
        <f>VLOOKUP($R46,'1980'!$U$541:$AK$594,11)</f>
        <v>0</v>
      </c>
      <c r="K46" s="45">
        <f>VLOOKUP($R46,'1980'!$U$541:$AK$594,12)</f>
        <v>52</v>
      </c>
      <c r="L46" s="45">
        <f>VLOOKUP($R46,'1980'!$U$541:$AK$594,13)</f>
        <v>31</v>
      </c>
      <c r="M46" s="45">
        <f>VLOOKUP($R46,'1980'!$U$541:$AK$594,14)</f>
        <v>17</v>
      </c>
      <c r="N46" s="45">
        <f>VLOOKUP($R46,'1980'!$U$541:$AK$594,15)</f>
        <v>25</v>
      </c>
      <c r="O46" s="46">
        <f>VLOOKUP($R46,'1980'!$U$541:$AK$594,16)</f>
        <v>137</v>
      </c>
      <c r="P46" s="45">
        <f>VLOOKUP($R46,'1980'!$U$541:$AK$594,17)</f>
        <v>499</v>
      </c>
      <c r="R46">
        <v>35</v>
      </c>
    </row>
    <row r="47" spans="1:18">
      <c r="A47" s="38" t="s">
        <v>71</v>
      </c>
      <c r="B47" s="22">
        <f>VLOOKUP($R47,'1980'!$U$541:$AK$594,3)</f>
        <v>48</v>
      </c>
      <c r="C47" s="22">
        <f>VLOOKUP($R47,'1980'!$U$541:$AK$594,4)</f>
        <v>88</v>
      </c>
      <c r="D47" s="22">
        <f>VLOOKUP($R47,'1980'!$U$541:$AK$594,5)</f>
        <v>218</v>
      </c>
      <c r="E47" s="22">
        <f>VLOOKUP($R47,'1980'!$U$541:$AK$594,6)</f>
        <v>170</v>
      </c>
      <c r="F47" s="22">
        <f>VLOOKUP($R47,'1980'!$U$541:$AK$594,7)</f>
        <v>120</v>
      </c>
      <c r="G47" s="22">
        <f>VLOOKUP($R47,'1980'!$U$541:$AK$594,8)</f>
        <v>128</v>
      </c>
      <c r="H47" s="23">
        <f>VLOOKUP($R47,'1980'!$U$541:$AK$594,9)</f>
        <v>772</v>
      </c>
      <c r="I47" s="22">
        <f>VLOOKUP($R47,'1980'!$U$541:$AK$594,10)</f>
        <v>148</v>
      </c>
      <c r="J47" s="22">
        <f>VLOOKUP($R47,'1980'!$U$541:$AK$594,11)</f>
        <v>117</v>
      </c>
      <c r="K47" s="22">
        <f>VLOOKUP($R47,'1980'!$U$541:$AK$594,12)</f>
        <v>534</v>
      </c>
      <c r="L47" s="22">
        <f>VLOOKUP($R47,'1980'!$U$541:$AK$594,13)</f>
        <v>361</v>
      </c>
      <c r="M47" s="22">
        <f>VLOOKUP($R47,'1980'!$U$541:$AK$594,14)</f>
        <v>113</v>
      </c>
      <c r="N47" s="22">
        <f>VLOOKUP($R47,'1980'!$U$541:$AK$594,15)</f>
        <v>172</v>
      </c>
      <c r="O47" s="23">
        <f>VLOOKUP($R47,'1980'!$U$541:$AK$594,16)</f>
        <v>1445</v>
      </c>
      <c r="P47" s="22">
        <f>VLOOKUP($R47,'1980'!$U$541:$AK$594,17)</f>
        <v>2217</v>
      </c>
      <c r="R47">
        <v>36</v>
      </c>
    </row>
    <row r="48" spans="1:18">
      <c r="A48" s="38" t="s">
        <v>72</v>
      </c>
      <c r="B48" s="22">
        <f>VLOOKUP($R48,'1980'!$U$541:$AK$594,3)</f>
        <v>74</v>
      </c>
      <c r="C48" s="22">
        <f>VLOOKUP($R48,'1980'!$U$541:$AK$594,4)</f>
        <v>141</v>
      </c>
      <c r="D48" s="22">
        <f>VLOOKUP($R48,'1980'!$U$541:$AK$594,5)</f>
        <v>78</v>
      </c>
      <c r="E48" s="22">
        <f>VLOOKUP($R48,'1980'!$U$541:$AK$594,6)</f>
        <v>351</v>
      </c>
      <c r="F48" s="22">
        <f>VLOOKUP($R48,'1980'!$U$541:$AK$594,7)</f>
        <v>146</v>
      </c>
      <c r="G48" s="22">
        <f>VLOOKUP($R48,'1980'!$U$541:$AK$594,8)</f>
        <v>234</v>
      </c>
      <c r="H48" s="23">
        <f>VLOOKUP($R48,'1980'!$U$541:$AK$594,9)</f>
        <v>1024</v>
      </c>
      <c r="I48" s="22">
        <f>VLOOKUP($R48,'1980'!$U$541:$AK$594,10)</f>
        <v>47</v>
      </c>
      <c r="J48" s="22">
        <f>VLOOKUP($R48,'1980'!$U$541:$AK$594,11)</f>
        <v>12</v>
      </c>
      <c r="K48" s="22">
        <f>VLOOKUP($R48,'1980'!$U$541:$AK$594,12)</f>
        <v>76</v>
      </c>
      <c r="L48" s="22">
        <f>VLOOKUP($R48,'1980'!$U$541:$AK$594,13)</f>
        <v>55</v>
      </c>
      <c r="M48" s="22">
        <f>VLOOKUP($R48,'1980'!$U$541:$AK$594,14)</f>
        <v>24</v>
      </c>
      <c r="N48" s="22">
        <f>VLOOKUP($R48,'1980'!$U$541:$AK$594,15)</f>
        <v>147</v>
      </c>
      <c r="O48" s="23">
        <f>VLOOKUP($R48,'1980'!$U$541:$AK$594,16)</f>
        <v>361</v>
      </c>
      <c r="P48" s="22">
        <f>VLOOKUP($R48,'1980'!$U$541:$AK$594,17)</f>
        <v>1385</v>
      </c>
      <c r="R48">
        <v>37</v>
      </c>
    </row>
    <row r="49" spans="1:18">
      <c r="A49" s="38" t="s">
        <v>73</v>
      </c>
      <c r="B49" s="22">
        <f>VLOOKUP($R49,'1980'!$U$541:$AK$594,3)</f>
        <v>11</v>
      </c>
      <c r="C49" s="22">
        <f>VLOOKUP($R49,'1980'!$U$541:$AK$594,4)</f>
        <v>8</v>
      </c>
      <c r="D49" s="22">
        <f>VLOOKUP($R49,'1980'!$U$541:$AK$594,5)</f>
        <v>20</v>
      </c>
      <c r="E49" s="22">
        <f>VLOOKUP($R49,'1980'!$U$541:$AK$594,6)</f>
        <v>24</v>
      </c>
      <c r="F49" s="22">
        <f>VLOOKUP($R49,'1980'!$U$541:$AK$594,7)</f>
        <v>25</v>
      </c>
      <c r="G49" s="22">
        <f>VLOOKUP($R49,'1980'!$U$541:$AK$594,8)</f>
        <v>2</v>
      </c>
      <c r="H49" s="23">
        <f>VLOOKUP($R49,'1980'!$U$541:$AK$594,9)</f>
        <v>90</v>
      </c>
      <c r="I49" s="22">
        <f>VLOOKUP($R49,'1980'!$U$541:$AK$594,10)</f>
        <v>2</v>
      </c>
      <c r="J49" s="22">
        <f>VLOOKUP($R49,'1980'!$U$541:$AK$594,11)</f>
        <v>0</v>
      </c>
      <c r="K49" s="22">
        <f>VLOOKUP($R49,'1980'!$U$541:$AK$594,12)</f>
        <v>5</v>
      </c>
      <c r="L49" s="22">
        <f>VLOOKUP($R49,'1980'!$U$541:$AK$594,13)</f>
        <v>7</v>
      </c>
      <c r="M49" s="22">
        <f>VLOOKUP($R49,'1980'!$U$541:$AK$594,14)</f>
        <v>4</v>
      </c>
      <c r="N49" s="22">
        <f>VLOOKUP($R49,'1980'!$U$541:$AK$594,15)</f>
        <v>4</v>
      </c>
      <c r="O49" s="23">
        <f>VLOOKUP($R49,'1980'!$U$541:$AK$594,16)</f>
        <v>22</v>
      </c>
      <c r="P49" s="22">
        <f>VLOOKUP($R49,'1980'!$U$541:$AK$594,17)</f>
        <v>112</v>
      </c>
      <c r="R49">
        <v>38</v>
      </c>
    </row>
    <row r="50" spans="1:18">
      <c r="A50" s="44" t="s">
        <v>74</v>
      </c>
      <c r="B50" s="45">
        <f>VLOOKUP($R50,'1980'!$U$541:$AK$594,3)</f>
        <v>67</v>
      </c>
      <c r="C50" s="45">
        <f>VLOOKUP($R50,'1980'!$U$541:$AK$594,4)</f>
        <v>98</v>
      </c>
      <c r="D50" s="45">
        <f>VLOOKUP($R50,'1980'!$U$541:$AK$594,5)</f>
        <v>163</v>
      </c>
      <c r="E50" s="45">
        <f>VLOOKUP($R50,'1980'!$U$541:$AK$594,6)</f>
        <v>286</v>
      </c>
      <c r="F50" s="45">
        <f>VLOOKUP($R50,'1980'!$U$541:$AK$594,7)</f>
        <v>85</v>
      </c>
      <c r="G50" s="45">
        <f>VLOOKUP($R50,'1980'!$U$541:$AK$594,8)</f>
        <v>219</v>
      </c>
      <c r="H50" s="46">
        <f>VLOOKUP($R50,'1980'!$U$541:$AK$594,9)</f>
        <v>918</v>
      </c>
      <c r="I50" s="45">
        <f>VLOOKUP($R50,'1980'!$U$541:$AK$594,10)</f>
        <v>96</v>
      </c>
      <c r="J50" s="45">
        <f>VLOOKUP($R50,'1980'!$U$541:$AK$594,11)</f>
        <v>30</v>
      </c>
      <c r="K50" s="45">
        <f>VLOOKUP($R50,'1980'!$U$541:$AK$594,12)</f>
        <v>209</v>
      </c>
      <c r="L50" s="45">
        <f>VLOOKUP($R50,'1980'!$U$541:$AK$594,13)</f>
        <v>160</v>
      </c>
      <c r="M50" s="45">
        <f>VLOOKUP($R50,'1980'!$U$541:$AK$594,14)</f>
        <v>132</v>
      </c>
      <c r="N50" s="45">
        <f>VLOOKUP($R50,'1980'!$U$541:$AK$594,15)</f>
        <v>93</v>
      </c>
      <c r="O50" s="46">
        <f>VLOOKUP($R50,'1980'!$U$541:$AK$594,16)</f>
        <v>720</v>
      </c>
      <c r="P50" s="45">
        <f>VLOOKUP($R50,'1980'!$U$541:$AK$594,17)</f>
        <v>1638</v>
      </c>
      <c r="R50">
        <v>39</v>
      </c>
    </row>
    <row r="51" spans="1:18">
      <c r="A51" s="38" t="s">
        <v>75</v>
      </c>
      <c r="B51" s="22">
        <f>VLOOKUP($R51,'1980'!$U$541:$AK$594,3)</f>
        <v>60</v>
      </c>
      <c r="C51" s="22">
        <f>VLOOKUP($R51,'1980'!$U$541:$AK$594,4)</f>
        <v>79</v>
      </c>
      <c r="D51" s="22">
        <f>VLOOKUP($R51,'1980'!$U$541:$AK$594,5)</f>
        <v>88</v>
      </c>
      <c r="E51" s="22">
        <f>VLOOKUP($R51,'1980'!$U$541:$AK$594,6)</f>
        <v>100</v>
      </c>
      <c r="F51" s="22">
        <f>VLOOKUP($R51,'1980'!$U$541:$AK$594,7)</f>
        <v>0</v>
      </c>
      <c r="G51" s="22">
        <f>VLOOKUP($R51,'1980'!$U$541:$AK$594,8)</f>
        <v>127</v>
      </c>
      <c r="H51" s="23">
        <f>VLOOKUP($R51,'1980'!$U$541:$AK$594,9)</f>
        <v>454</v>
      </c>
      <c r="I51" s="22">
        <f>VLOOKUP($R51,'1980'!$U$541:$AK$594,10)</f>
        <v>39</v>
      </c>
      <c r="J51" s="22">
        <f>VLOOKUP($R51,'1980'!$U$541:$AK$594,11)</f>
        <v>16</v>
      </c>
      <c r="K51" s="22">
        <f>VLOOKUP($R51,'1980'!$U$541:$AK$594,12)</f>
        <v>38</v>
      </c>
      <c r="L51" s="22">
        <f>VLOOKUP($R51,'1980'!$U$541:$AK$594,13)</f>
        <v>47</v>
      </c>
      <c r="M51" s="22">
        <f>VLOOKUP($R51,'1980'!$U$541:$AK$594,14)</f>
        <v>8</v>
      </c>
      <c r="N51" s="22">
        <f>VLOOKUP($R51,'1980'!$U$541:$AK$594,15)</f>
        <v>39</v>
      </c>
      <c r="O51" s="23">
        <f>VLOOKUP($R51,'1980'!$U$541:$AK$594,16)</f>
        <v>187</v>
      </c>
      <c r="P51" s="22">
        <f>VLOOKUP($R51,'1980'!$U$541:$AK$594,17)</f>
        <v>641</v>
      </c>
      <c r="R51">
        <v>40</v>
      </c>
    </row>
    <row r="52" spans="1:18">
      <c r="A52" s="38" t="s">
        <v>76</v>
      </c>
      <c r="B52" s="22">
        <f>VLOOKUP($R52,'1980'!$U$541:$AK$594,3)</f>
        <v>48</v>
      </c>
      <c r="C52" s="22">
        <f>VLOOKUP($R52,'1980'!$U$541:$AK$594,4)</f>
        <v>129</v>
      </c>
      <c r="D52" s="22">
        <f>VLOOKUP($R52,'1980'!$U$541:$AK$594,5)</f>
        <v>73</v>
      </c>
      <c r="E52" s="22">
        <f>VLOOKUP($R52,'1980'!$U$541:$AK$594,6)</f>
        <v>112</v>
      </c>
      <c r="F52" s="22">
        <f>VLOOKUP($R52,'1980'!$U$541:$AK$594,7)</f>
        <v>25</v>
      </c>
      <c r="G52" s="22">
        <f>VLOOKUP($R52,'1980'!$U$541:$AK$594,8)</f>
        <v>39</v>
      </c>
      <c r="H52" s="23">
        <f>VLOOKUP($R52,'1980'!$U$541:$AK$594,9)</f>
        <v>426</v>
      </c>
      <c r="I52" s="22">
        <f>VLOOKUP($R52,'1980'!$U$541:$AK$594,10)</f>
        <v>19</v>
      </c>
      <c r="J52" s="22">
        <f>VLOOKUP($R52,'1980'!$U$541:$AK$594,11)</f>
        <v>13</v>
      </c>
      <c r="K52" s="22">
        <f>VLOOKUP($R52,'1980'!$U$541:$AK$594,12)</f>
        <v>69</v>
      </c>
      <c r="L52" s="22">
        <f>VLOOKUP($R52,'1980'!$U$541:$AK$594,13)</f>
        <v>24</v>
      </c>
      <c r="M52" s="22">
        <f>VLOOKUP($R52,'1980'!$U$541:$AK$594,14)</f>
        <v>15</v>
      </c>
      <c r="N52" s="22">
        <f>VLOOKUP($R52,'1980'!$U$541:$AK$594,15)</f>
        <v>13</v>
      </c>
      <c r="O52" s="23">
        <f>VLOOKUP($R52,'1980'!$U$541:$AK$594,16)</f>
        <v>153</v>
      </c>
      <c r="P52" s="22">
        <f>VLOOKUP($R52,'1980'!$U$541:$AK$594,17)</f>
        <v>579</v>
      </c>
      <c r="R52">
        <v>41</v>
      </c>
    </row>
    <row r="53" spans="1:18">
      <c r="A53" s="38" t="s">
        <v>77</v>
      </c>
      <c r="B53" s="22">
        <f>VLOOKUP($R53,'1980'!$U$541:$AK$594,3)</f>
        <v>56</v>
      </c>
      <c r="C53" s="22">
        <f>VLOOKUP($R53,'1980'!$U$541:$AK$594,4)</f>
        <v>155</v>
      </c>
      <c r="D53" s="22">
        <f>VLOOKUP($R53,'1980'!$U$541:$AK$594,5)</f>
        <v>272</v>
      </c>
      <c r="E53" s="22">
        <f>VLOOKUP($R53,'1980'!$U$541:$AK$594,6)</f>
        <v>226</v>
      </c>
      <c r="F53" s="22">
        <f>VLOOKUP($R53,'1980'!$U$541:$AK$594,7)</f>
        <v>89</v>
      </c>
      <c r="G53" s="22">
        <f>VLOOKUP($R53,'1980'!$U$541:$AK$594,8)</f>
        <v>142</v>
      </c>
      <c r="H53" s="23">
        <f>VLOOKUP($R53,'1980'!$U$541:$AK$594,9)</f>
        <v>940</v>
      </c>
      <c r="I53" s="22">
        <f>VLOOKUP($R53,'1980'!$U$541:$AK$594,10)</f>
        <v>34</v>
      </c>
      <c r="J53" s="22">
        <f>VLOOKUP($R53,'1980'!$U$541:$AK$594,11)</f>
        <v>40</v>
      </c>
      <c r="K53" s="22">
        <f>VLOOKUP($R53,'1980'!$U$541:$AK$594,12)</f>
        <v>292</v>
      </c>
      <c r="L53" s="22">
        <f>VLOOKUP($R53,'1980'!$U$541:$AK$594,13)</f>
        <v>116</v>
      </c>
      <c r="M53" s="22">
        <f>VLOOKUP($R53,'1980'!$U$541:$AK$594,14)</f>
        <v>36</v>
      </c>
      <c r="N53" s="22">
        <f>VLOOKUP($R53,'1980'!$U$541:$AK$594,15)</f>
        <v>188</v>
      </c>
      <c r="O53" s="23">
        <f>VLOOKUP($R53,'1980'!$U$541:$AK$594,16)</f>
        <v>706</v>
      </c>
      <c r="P53" s="22">
        <f>VLOOKUP($R53,'1980'!$U$541:$AK$594,17)</f>
        <v>1646</v>
      </c>
      <c r="R53">
        <v>42</v>
      </c>
    </row>
    <row r="54" spans="1:18">
      <c r="A54" s="44" t="s">
        <v>78</v>
      </c>
      <c r="B54" s="45">
        <f>VLOOKUP($R54,'1980'!$U$541:$AK$594,3)</f>
        <v>0</v>
      </c>
      <c r="C54" s="45">
        <f>VLOOKUP($R54,'1980'!$U$541:$AK$594,4)</f>
        <v>2</v>
      </c>
      <c r="D54" s="45">
        <f>VLOOKUP($R54,'1980'!$U$541:$AK$594,5)</f>
        <v>6</v>
      </c>
      <c r="E54" s="45">
        <f>VLOOKUP($R54,'1980'!$U$541:$AK$594,6)</f>
        <v>9</v>
      </c>
      <c r="F54" s="45">
        <f>VLOOKUP($R54,'1980'!$U$541:$AK$594,7)</f>
        <v>0</v>
      </c>
      <c r="G54" s="45">
        <f>VLOOKUP($R54,'1980'!$U$541:$AK$594,8)</f>
        <v>3</v>
      </c>
      <c r="H54" s="46">
        <f>VLOOKUP($R54,'1980'!$U$541:$AK$594,9)</f>
        <v>20</v>
      </c>
      <c r="I54" s="45">
        <f>VLOOKUP($R54,'1980'!$U$541:$AK$594,10)</f>
        <v>8</v>
      </c>
      <c r="J54" s="45">
        <f>VLOOKUP($R54,'1980'!$U$541:$AK$594,11)</f>
        <v>6</v>
      </c>
      <c r="K54" s="45">
        <f>VLOOKUP($R54,'1980'!$U$541:$AK$594,12)</f>
        <v>26</v>
      </c>
      <c r="L54" s="45">
        <f>VLOOKUP($R54,'1980'!$U$541:$AK$594,13)</f>
        <v>7</v>
      </c>
      <c r="M54" s="45">
        <f>VLOOKUP($R54,'1980'!$U$541:$AK$594,14)</f>
        <v>10</v>
      </c>
      <c r="N54" s="45">
        <f>VLOOKUP($R54,'1980'!$U$541:$AK$594,15)</f>
        <v>7</v>
      </c>
      <c r="O54" s="46">
        <f>VLOOKUP($R54,'1980'!$U$541:$AK$594,16)</f>
        <v>64</v>
      </c>
      <c r="P54" s="45">
        <f>VLOOKUP($R54,'1980'!$U$541:$AK$594,17)</f>
        <v>84</v>
      </c>
      <c r="R54">
        <v>44</v>
      </c>
    </row>
    <row r="55" spans="1:18">
      <c r="A55" s="38" t="s">
        <v>79</v>
      </c>
      <c r="B55" s="22">
        <f>VLOOKUP($R55,'1980'!$U$541:$AK$594,3)</f>
        <v>53</v>
      </c>
      <c r="C55" s="22">
        <f>VLOOKUP($R55,'1980'!$U$541:$AK$594,4)</f>
        <v>135</v>
      </c>
      <c r="D55" s="22">
        <f>VLOOKUP($R55,'1980'!$U$541:$AK$594,5)</f>
        <v>163</v>
      </c>
      <c r="E55" s="22">
        <f>VLOOKUP($R55,'1980'!$U$541:$AK$594,6)</f>
        <v>228</v>
      </c>
      <c r="F55" s="22">
        <f>VLOOKUP($R55,'1980'!$U$541:$AK$594,7)</f>
        <v>42</v>
      </c>
      <c r="G55" s="22">
        <f>VLOOKUP($R55,'1980'!$U$541:$AK$594,8)</f>
        <v>123</v>
      </c>
      <c r="H55" s="23">
        <f>VLOOKUP($R55,'1980'!$U$541:$AK$594,9)</f>
        <v>744</v>
      </c>
      <c r="I55" s="22">
        <f>VLOOKUP($R55,'1980'!$U$541:$AK$594,10)</f>
        <v>20</v>
      </c>
      <c r="J55" s="22">
        <f>VLOOKUP($R55,'1980'!$U$541:$AK$594,11)</f>
        <v>3</v>
      </c>
      <c r="K55" s="22">
        <f>VLOOKUP($R55,'1980'!$U$541:$AK$594,12)</f>
        <v>89</v>
      </c>
      <c r="L55" s="22">
        <f>VLOOKUP($R55,'1980'!$U$541:$AK$594,13)</f>
        <v>71</v>
      </c>
      <c r="M55" s="22">
        <f>VLOOKUP($R55,'1980'!$U$541:$AK$594,14)</f>
        <v>14</v>
      </c>
      <c r="N55" s="22">
        <f>VLOOKUP($R55,'1980'!$U$541:$AK$594,15)</f>
        <v>38</v>
      </c>
      <c r="O55" s="23">
        <f>VLOOKUP($R55,'1980'!$U$541:$AK$594,16)</f>
        <v>235</v>
      </c>
      <c r="P55" s="22">
        <f>VLOOKUP($R55,'1980'!$U$541:$AK$594,17)</f>
        <v>979</v>
      </c>
      <c r="R55">
        <v>45</v>
      </c>
    </row>
    <row r="56" spans="1:18">
      <c r="A56" s="38" t="s">
        <v>80</v>
      </c>
      <c r="B56" s="22">
        <f>VLOOKUP($R56,'1980'!$U$541:$AK$594,3)</f>
        <v>13</v>
      </c>
      <c r="C56" s="22">
        <f>VLOOKUP($R56,'1980'!$U$541:$AK$594,4)</f>
        <v>27</v>
      </c>
      <c r="D56" s="22">
        <f>VLOOKUP($R56,'1980'!$U$541:$AK$594,5)</f>
        <v>36</v>
      </c>
      <c r="E56" s="22">
        <f>VLOOKUP($R56,'1980'!$U$541:$AK$594,6)</f>
        <v>36</v>
      </c>
      <c r="F56" s="22">
        <f>VLOOKUP($R56,'1980'!$U$541:$AK$594,7)</f>
        <v>6</v>
      </c>
      <c r="G56" s="22">
        <f>VLOOKUP($R56,'1980'!$U$541:$AK$594,8)</f>
        <v>17</v>
      </c>
      <c r="H56" s="23">
        <f>VLOOKUP($R56,'1980'!$U$541:$AK$594,9)</f>
        <v>135</v>
      </c>
      <c r="I56" s="22">
        <f>VLOOKUP($R56,'1980'!$U$541:$AK$594,10)</f>
        <v>1</v>
      </c>
      <c r="J56" s="22">
        <f>VLOOKUP($R56,'1980'!$U$541:$AK$594,11)</f>
        <v>0</v>
      </c>
      <c r="K56" s="22">
        <f>VLOOKUP($R56,'1980'!$U$541:$AK$594,12)</f>
        <v>7</v>
      </c>
      <c r="L56" s="22">
        <f>VLOOKUP($R56,'1980'!$U$541:$AK$594,13)</f>
        <v>5</v>
      </c>
      <c r="M56" s="22">
        <f>VLOOKUP($R56,'1980'!$U$541:$AK$594,14)</f>
        <v>4</v>
      </c>
      <c r="N56" s="22">
        <f>VLOOKUP($R56,'1980'!$U$541:$AK$594,15)</f>
        <v>1</v>
      </c>
      <c r="O56" s="23">
        <f>VLOOKUP($R56,'1980'!$U$541:$AK$594,16)</f>
        <v>18</v>
      </c>
      <c r="P56" s="22">
        <f>VLOOKUP($R56,'1980'!$U$541:$AK$594,17)</f>
        <v>153</v>
      </c>
      <c r="R56">
        <v>46</v>
      </c>
    </row>
    <row r="57" spans="1:18">
      <c r="A57" s="38" t="s">
        <v>81</v>
      </c>
      <c r="B57" s="22">
        <f>VLOOKUP($R57,'1980'!$U$541:$AK$594,3)</f>
        <v>84</v>
      </c>
      <c r="C57" s="22">
        <f>VLOOKUP($R57,'1980'!$U$541:$AK$594,4)</f>
        <v>82</v>
      </c>
      <c r="D57" s="22">
        <f>VLOOKUP($R57,'1980'!$U$541:$AK$594,5)</f>
        <v>230</v>
      </c>
      <c r="E57" s="22">
        <f>VLOOKUP($R57,'1980'!$U$541:$AK$594,6)</f>
        <v>152</v>
      </c>
      <c r="F57" s="22">
        <f>VLOOKUP($R57,'1980'!$U$541:$AK$594,7)</f>
        <v>112</v>
      </c>
      <c r="G57" s="22">
        <f>VLOOKUP($R57,'1980'!$U$541:$AK$594,8)</f>
        <v>96</v>
      </c>
      <c r="H57" s="23">
        <f>VLOOKUP($R57,'1980'!$U$541:$AK$594,9)</f>
        <v>756</v>
      </c>
      <c r="I57" s="22">
        <f>VLOOKUP($R57,'1980'!$U$541:$AK$594,10)</f>
        <v>43</v>
      </c>
      <c r="J57" s="22">
        <f>VLOOKUP($R57,'1980'!$U$541:$AK$594,11)</f>
        <v>0</v>
      </c>
      <c r="K57" s="22">
        <f>VLOOKUP($R57,'1980'!$U$541:$AK$594,12)</f>
        <v>178</v>
      </c>
      <c r="L57" s="22">
        <f>VLOOKUP($R57,'1980'!$U$541:$AK$594,13)</f>
        <v>80</v>
      </c>
      <c r="M57" s="22">
        <f>VLOOKUP($R57,'1980'!$U$541:$AK$594,14)</f>
        <v>40</v>
      </c>
      <c r="N57" s="22">
        <f>VLOOKUP($R57,'1980'!$U$541:$AK$594,15)</f>
        <v>80</v>
      </c>
      <c r="O57" s="23">
        <f>VLOOKUP($R57,'1980'!$U$541:$AK$594,16)</f>
        <v>421</v>
      </c>
      <c r="P57" s="22">
        <f>VLOOKUP($R57,'1980'!$U$541:$AK$594,17)</f>
        <v>1177</v>
      </c>
      <c r="R57">
        <v>47</v>
      </c>
    </row>
    <row r="58" spans="1:18">
      <c r="A58" s="44" t="s">
        <v>82</v>
      </c>
      <c r="B58" s="45">
        <f>VLOOKUP($R58,'1980'!$U$541:$AK$594,3)</f>
        <v>209</v>
      </c>
      <c r="C58" s="45">
        <f>VLOOKUP($R58,'1980'!$U$541:$AK$594,4)</f>
        <v>391</v>
      </c>
      <c r="D58" s="45">
        <f>VLOOKUP($R58,'1980'!$U$541:$AK$594,5)</f>
        <v>174</v>
      </c>
      <c r="E58" s="45">
        <f>VLOOKUP($R58,'1980'!$U$541:$AK$594,6)</f>
        <v>555</v>
      </c>
      <c r="F58" s="45">
        <f>VLOOKUP($R58,'1980'!$U$541:$AK$594,7)</f>
        <v>105</v>
      </c>
      <c r="G58" s="45">
        <f>VLOOKUP($R58,'1980'!$U$541:$AK$594,8)</f>
        <v>345</v>
      </c>
      <c r="H58" s="46">
        <f>VLOOKUP($R58,'1980'!$U$541:$AK$594,9)</f>
        <v>1779</v>
      </c>
      <c r="I58" s="45">
        <f>VLOOKUP($R58,'1980'!$U$541:$AK$594,10)</f>
        <v>234</v>
      </c>
      <c r="J58" s="45">
        <f>VLOOKUP($R58,'1980'!$U$541:$AK$594,11)</f>
        <v>157</v>
      </c>
      <c r="K58" s="45">
        <f>VLOOKUP($R58,'1980'!$U$541:$AK$594,12)</f>
        <v>375</v>
      </c>
      <c r="L58" s="45">
        <f>VLOOKUP($R58,'1980'!$U$541:$AK$594,13)</f>
        <v>74</v>
      </c>
      <c r="M58" s="45">
        <f>VLOOKUP($R58,'1980'!$U$541:$AK$594,14)</f>
        <v>24</v>
      </c>
      <c r="N58" s="45">
        <f>VLOOKUP($R58,'1980'!$U$541:$AK$594,15)</f>
        <v>607</v>
      </c>
      <c r="O58" s="46">
        <f>VLOOKUP($R58,'1980'!$U$541:$AK$594,16)</f>
        <v>1471</v>
      </c>
      <c r="P58" s="45">
        <f>VLOOKUP($R58,'1980'!$U$541:$AK$594,17)</f>
        <v>3250</v>
      </c>
      <c r="R58">
        <v>48</v>
      </c>
    </row>
    <row r="59" spans="1:18">
      <c r="A59" s="38" t="s">
        <v>83</v>
      </c>
      <c r="B59" s="22">
        <f>VLOOKUP($R59,'1980'!$U$541:$AK$594,3)</f>
        <v>66</v>
      </c>
      <c r="C59" s="22">
        <f>VLOOKUP($R59,'1980'!$U$541:$AK$594,4)</f>
        <v>40</v>
      </c>
      <c r="D59" s="22">
        <f>VLOOKUP($R59,'1980'!$U$541:$AK$594,5)</f>
        <v>26</v>
      </c>
      <c r="E59" s="22">
        <f>VLOOKUP($R59,'1980'!$U$541:$AK$594,6)</f>
        <v>21</v>
      </c>
      <c r="F59" s="22">
        <f>VLOOKUP($R59,'1980'!$U$541:$AK$594,7)</f>
        <v>8</v>
      </c>
      <c r="G59" s="22">
        <f>VLOOKUP($R59,'1980'!$U$541:$AK$594,8)</f>
        <v>8</v>
      </c>
      <c r="H59" s="23">
        <f>VLOOKUP($R59,'1980'!$U$541:$AK$594,9)</f>
        <v>169</v>
      </c>
      <c r="I59" s="22">
        <f>VLOOKUP($R59,'1980'!$U$541:$AK$594,10)</f>
        <v>29</v>
      </c>
      <c r="J59" s="22">
        <f>VLOOKUP($R59,'1980'!$U$541:$AK$594,11)</f>
        <v>2</v>
      </c>
      <c r="K59" s="22">
        <f>VLOOKUP($R59,'1980'!$U$541:$AK$594,12)</f>
        <v>25</v>
      </c>
      <c r="L59" s="22">
        <f>VLOOKUP($R59,'1980'!$U$541:$AK$594,13)</f>
        <v>24</v>
      </c>
      <c r="M59" s="22">
        <f>VLOOKUP($R59,'1980'!$U$541:$AK$594,14)</f>
        <v>6</v>
      </c>
      <c r="N59" s="22">
        <f>VLOOKUP($R59,'1980'!$U$541:$AK$594,15)</f>
        <v>17</v>
      </c>
      <c r="O59" s="23">
        <f>VLOOKUP($R59,'1980'!$U$541:$AK$594,16)</f>
        <v>103</v>
      </c>
      <c r="P59" s="22">
        <f>VLOOKUP($R59,'1980'!$U$541:$AK$594,17)</f>
        <v>272</v>
      </c>
      <c r="R59">
        <v>49</v>
      </c>
    </row>
    <row r="60" spans="1:18">
      <c r="A60" s="38" t="s">
        <v>84</v>
      </c>
      <c r="B60" s="22">
        <f>VLOOKUP($R60,'1980'!$U$541:$AK$594,3)</f>
        <v>8</v>
      </c>
      <c r="C60" s="22">
        <f>VLOOKUP($R60,'1980'!$U$541:$AK$594,4)</f>
        <v>17</v>
      </c>
      <c r="D60" s="22">
        <f>VLOOKUP($R60,'1980'!$U$541:$AK$594,5)</f>
        <v>11</v>
      </c>
      <c r="E60" s="22">
        <f>VLOOKUP($R60,'1980'!$U$541:$AK$594,6)</f>
        <v>22</v>
      </c>
      <c r="F60" s="22">
        <f>VLOOKUP($R60,'1980'!$U$541:$AK$594,7)</f>
        <v>2</v>
      </c>
      <c r="G60" s="22">
        <f>VLOOKUP($R60,'1980'!$U$541:$AK$594,8)</f>
        <v>16</v>
      </c>
      <c r="H60" s="23">
        <f>VLOOKUP($R60,'1980'!$U$541:$AK$594,9)</f>
        <v>76</v>
      </c>
      <c r="I60" s="22">
        <f>VLOOKUP($R60,'1980'!$U$541:$AK$594,10)</f>
        <v>0</v>
      </c>
      <c r="J60" s="22">
        <f>VLOOKUP($R60,'1980'!$U$541:$AK$594,11)</f>
        <v>3</v>
      </c>
      <c r="K60" s="22">
        <f>VLOOKUP($R60,'1980'!$U$541:$AK$594,12)</f>
        <v>5</v>
      </c>
      <c r="L60" s="22">
        <f>VLOOKUP($R60,'1980'!$U$541:$AK$594,13)</f>
        <v>2</v>
      </c>
      <c r="M60" s="22">
        <f>VLOOKUP($R60,'1980'!$U$541:$AK$594,14)</f>
        <v>2</v>
      </c>
      <c r="N60" s="22">
        <f>VLOOKUP($R60,'1980'!$U$541:$AK$594,15)</f>
        <v>2</v>
      </c>
      <c r="O60" s="23">
        <f>VLOOKUP($R60,'1980'!$U$541:$AK$594,16)</f>
        <v>14</v>
      </c>
      <c r="P60" s="22">
        <f>VLOOKUP($R60,'1980'!$U$541:$AK$594,17)</f>
        <v>90</v>
      </c>
      <c r="R60">
        <v>50</v>
      </c>
    </row>
    <row r="61" spans="1:18">
      <c r="A61" s="38" t="s">
        <v>85</v>
      </c>
      <c r="B61" s="22">
        <f>VLOOKUP($R61,'1980'!$U$541:$AK$594,3)</f>
        <v>79</v>
      </c>
      <c r="C61" s="22">
        <f>VLOOKUP($R61,'1980'!$U$541:$AK$594,4)</f>
        <v>135</v>
      </c>
      <c r="D61" s="22">
        <f>VLOOKUP($R61,'1980'!$U$541:$AK$594,5)</f>
        <v>164</v>
      </c>
      <c r="E61" s="22">
        <f>VLOOKUP($R61,'1980'!$U$541:$AK$594,6)</f>
        <v>207</v>
      </c>
      <c r="F61" s="22">
        <f>VLOOKUP($R61,'1980'!$U$541:$AK$594,7)</f>
        <v>30</v>
      </c>
      <c r="G61" s="22">
        <f>VLOOKUP($R61,'1980'!$U$541:$AK$594,8)</f>
        <v>99</v>
      </c>
      <c r="H61" s="23">
        <f>VLOOKUP($R61,'1980'!$U$541:$AK$594,9)</f>
        <v>714</v>
      </c>
      <c r="I61" s="22">
        <f>VLOOKUP($R61,'1980'!$U$541:$AK$594,10)</f>
        <v>52</v>
      </c>
      <c r="J61" s="22">
        <f>VLOOKUP($R61,'1980'!$U$541:$AK$594,11)</f>
        <v>10</v>
      </c>
      <c r="K61" s="22">
        <f>VLOOKUP($R61,'1980'!$U$541:$AK$594,12)</f>
        <v>116</v>
      </c>
      <c r="L61" s="22">
        <f>VLOOKUP($R61,'1980'!$U$541:$AK$594,13)</f>
        <v>102</v>
      </c>
      <c r="M61" s="22">
        <f>VLOOKUP($R61,'1980'!$U$541:$AK$594,14)</f>
        <v>41</v>
      </c>
      <c r="N61" s="22">
        <f>VLOOKUP($R61,'1980'!$U$541:$AK$594,15)</f>
        <v>44</v>
      </c>
      <c r="O61" s="23">
        <f>VLOOKUP($R61,'1980'!$U$541:$AK$594,16)</f>
        <v>365</v>
      </c>
      <c r="P61" s="22">
        <f>VLOOKUP($R61,'1980'!$U$541:$AK$594,17)</f>
        <v>1079</v>
      </c>
      <c r="R61">
        <v>51</v>
      </c>
    </row>
    <row r="62" spans="1:18">
      <c r="A62" s="44" t="s">
        <v>86</v>
      </c>
      <c r="B62" s="45">
        <f>VLOOKUP($R62,'1980'!$U$541:$AK$594,3)</f>
        <v>56</v>
      </c>
      <c r="C62" s="45">
        <f>VLOOKUP($R62,'1980'!$U$541:$AK$594,4)</f>
        <v>107</v>
      </c>
      <c r="D62" s="45">
        <f>VLOOKUP($R62,'1980'!$U$541:$AK$594,5)</f>
        <v>81</v>
      </c>
      <c r="E62" s="45">
        <f>VLOOKUP($R62,'1980'!$U$541:$AK$594,6)</f>
        <v>150</v>
      </c>
      <c r="F62" s="45">
        <f>VLOOKUP($R62,'1980'!$U$541:$AK$594,7)</f>
        <v>52</v>
      </c>
      <c r="G62" s="45">
        <f>VLOOKUP($R62,'1980'!$U$541:$AK$594,8)</f>
        <v>52</v>
      </c>
      <c r="H62" s="46">
        <f>VLOOKUP($R62,'1980'!$U$541:$AK$594,9)</f>
        <v>498</v>
      </c>
      <c r="I62" s="45">
        <f>VLOOKUP($R62,'1980'!$U$541:$AK$594,10)</f>
        <v>40</v>
      </c>
      <c r="J62" s="45">
        <f>VLOOKUP($R62,'1980'!$U$541:$AK$594,11)</f>
        <v>24</v>
      </c>
      <c r="K62" s="45">
        <f>VLOOKUP($R62,'1980'!$U$541:$AK$594,12)</f>
        <v>113</v>
      </c>
      <c r="L62" s="45">
        <f>VLOOKUP($R62,'1980'!$U$541:$AK$594,13)</f>
        <v>69</v>
      </c>
      <c r="M62" s="45">
        <f>VLOOKUP($R62,'1980'!$U$541:$AK$594,14)</f>
        <v>40</v>
      </c>
      <c r="N62" s="45">
        <f>VLOOKUP($R62,'1980'!$U$541:$AK$594,15)</f>
        <v>41</v>
      </c>
      <c r="O62" s="46">
        <f>VLOOKUP($R62,'1980'!$U$541:$AK$594,16)</f>
        <v>327</v>
      </c>
      <c r="P62" s="45">
        <f>VLOOKUP($R62,'1980'!$U$541:$AK$594,17)</f>
        <v>825</v>
      </c>
      <c r="R62">
        <v>53</v>
      </c>
    </row>
    <row r="63" spans="1:18">
      <c r="A63" s="38" t="s">
        <v>87</v>
      </c>
      <c r="B63" s="22">
        <f>VLOOKUP($R63,'1980'!$U$541:$AK$594,3)</f>
        <v>47</v>
      </c>
      <c r="C63" s="22">
        <f>VLOOKUP($R63,'1980'!$U$541:$AK$594,4)</f>
        <v>37</v>
      </c>
      <c r="D63" s="22">
        <f>VLOOKUP($R63,'1980'!$U$541:$AK$594,5)</f>
        <v>106</v>
      </c>
      <c r="E63" s="22">
        <f>VLOOKUP($R63,'1980'!$U$541:$AK$594,6)</f>
        <v>159</v>
      </c>
      <c r="F63" s="22">
        <f>VLOOKUP($R63,'1980'!$U$541:$AK$594,7)</f>
        <v>13</v>
      </c>
      <c r="G63" s="22">
        <f>VLOOKUP($R63,'1980'!$U$541:$AK$594,8)</f>
        <v>39</v>
      </c>
      <c r="H63" s="23">
        <f>VLOOKUP($R63,'1980'!$U$541:$AK$594,9)</f>
        <v>401</v>
      </c>
      <c r="I63" s="22">
        <f>VLOOKUP($R63,'1980'!$U$541:$AK$594,10)</f>
        <v>13</v>
      </c>
      <c r="J63" s="22">
        <f>VLOOKUP($R63,'1980'!$U$541:$AK$594,11)</f>
        <v>0</v>
      </c>
      <c r="K63" s="22">
        <f>VLOOKUP($R63,'1980'!$U$541:$AK$594,12)</f>
        <v>36</v>
      </c>
      <c r="L63" s="22">
        <f>VLOOKUP($R63,'1980'!$U$541:$AK$594,13)</f>
        <v>11</v>
      </c>
      <c r="M63" s="22">
        <f>VLOOKUP($R63,'1980'!$U$541:$AK$594,14)</f>
        <v>9</v>
      </c>
      <c r="N63" s="22">
        <f>VLOOKUP($R63,'1980'!$U$541:$AK$594,15)</f>
        <v>11</v>
      </c>
      <c r="O63" s="23">
        <f>VLOOKUP($R63,'1980'!$U$541:$AK$594,16)</f>
        <v>80</v>
      </c>
      <c r="P63" s="22">
        <f>VLOOKUP($R63,'1980'!$U$541:$AK$594,17)</f>
        <v>481</v>
      </c>
      <c r="R63">
        <v>54</v>
      </c>
    </row>
    <row r="64" spans="1:18">
      <c r="A64" s="38" t="s">
        <v>88</v>
      </c>
      <c r="B64" s="22">
        <f>VLOOKUP($R64,'1980'!$U$541:$AK$594,3)</f>
        <v>25</v>
      </c>
      <c r="C64" s="22">
        <f>VLOOKUP($R64,'1980'!$U$541:$AK$594,4)</f>
        <v>160</v>
      </c>
      <c r="D64" s="22">
        <f>VLOOKUP($R64,'1980'!$U$541:$AK$594,5)</f>
        <v>148</v>
      </c>
      <c r="E64" s="22">
        <f>VLOOKUP($R64,'1980'!$U$541:$AK$594,6)</f>
        <v>139</v>
      </c>
      <c r="F64" s="22">
        <f>VLOOKUP($R64,'1980'!$U$541:$AK$594,7)</f>
        <v>33</v>
      </c>
      <c r="G64" s="22">
        <f>VLOOKUP($R64,'1980'!$U$541:$AK$594,8)</f>
        <v>85</v>
      </c>
      <c r="H64" s="23">
        <f>VLOOKUP($R64,'1980'!$U$541:$AK$594,9)</f>
        <v>590</v>
      </c>
      <c r="I64" s="22">
        <f>VLOOKUP($R64,'1980'!$U$541:$AK$594,10)</f>
        <v>10</v>
      </c>
      <c r="J64" s="22">
        <f>VLOOKUP($R64,'1980'!$U$541:$AK$594,11)</f>
        <v>6</v>
      </c>
      <c r="K64" s="22">
        <f>VLOOKUP($R64,'1980'!$U$541:$AK$594,12)</f>
        <v>69</v>
      </c>
      <c r="L64" s="22">
        <f>VLOOKUP($R64,'1980'!$U$541:$AK$594,13)</f>
        <v>58</v>
      </c>
      <c r="M64" s="22">
        <f>VLOOKUP($R64,'1980'!$U$541:$AK$594,14)</f>
        <v>13</v>
      </c>
      <c r="N64" s="22">
        <f>VLOOKUP($R64,'1980'!$U$541:$AK$594,15)</f>
        <v>23</v>
      </c>
      <c r="O64" s="23">
        <f>VLOOKUP($R64,'1980'!$U$541:$AK$594,16)</f>
        <v>179</v>
      </c>
      <c r="P64" s="22">
        <f>VLOOKUP($R64,'1980'!$U$541:$AK$594,17)</f>
        <v>769</v>
      </c>
      <c r="R64">
        <v>55</v>
      </c>
    </row>
    <row r="65" spans="1:18" ht="15" thickBot="1">
      <c r="A65" s="38" t="s">
        <v>89</v>
      </c>
      <c r="B65" s="22">
        <f>VLOOKUP($R65,'1980'!$U$541:$AK$594,3)</f>
        <v>37</v>
      </c>
      <c r="C65" s="22">
        <f>VLOOKUP($R65,'1980'!$U$541:$AK$594,4)</f>
        <v>16</v>
      </c>
      <c r="D65" s="22">
        <f>VLOOKUP($R65,'1980'!$U$541:$AK$594,5)</f>
        <v>23</v>
      </c>
      <c r="E65" s="22">
        <f>VLOOKUP($R65,'1980'!$U$541:$AK$594,6)</f>
        <v>15</v>
      </c>
      <c r="F65" s="22">
        <f>VLOOKUP($R65,'1980'!$U$541:$AK$594,7)</f>
        <v>8</v>
      </c>
      <c r="G65" s="22">
        <f>VLOOKUP($R65,'1980'!$U$541:$AK$594,8)</f>
        <v>3</v>
      </c>
      <c r="H65" s="23">
        <f>VLOOKUP($R65,'1980'!$U$541:$AK$594,9)</f>
        <v>102</v>
      </c>
      <c r="I65" s="22">
        <f>VLOOKUP($R65,'1980'!$U$541:$AK$594,10)</f>
        <v>1</v>
      </c>
      <c r="J65" s="22">
        <f>VLOOKUP($R65,'1980'!$U$541:$AK$594,11)</f>
        <v>2</v>
      </c>
      <c r="K65" s="22">
        <f>VLOOKUP($R65,'1980'!$U$541:$AK$594,12)</f>
        <v>8</v>
      </c>
      <c r="L65" s="22">
        <f>VLOOKUP($R65,'1980'!$U$541:$AK$594,13)</f>
        <v>8</v>
      </c>
      <c r="M65" s="22">
        <f>VLOOKUP($R65,'1980'!$U$541:$AK$594,14)</f>
        <v>4</v>
      </c>
      <c r="N65" s="22">
        <f>VLOOKUP($R65,'1980'!$U$541:$AK$594,15)</f>
        <v>0</v>
      </c>
      <c r="O65" s="23">
        <f>VLOOKUP($R65,'1980'!$U$541:$AK$594,16)</f>
        <v>23</v>
      </c>
      <c r="P65" s="22">
        <f>VLOOKUP($R65,'1980'!$U$541:$AK$594,17)</f>
        <v>125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2707</v>
      </c>
      <c r="C66" s="47">
        <f t="shared" si="0"/>
        <v>4811</v>
      </c>
      <c r="D66" s="47">
        <f t="shared" si="0"/>
        <v>5082</v>
      </c>
      <c r="E66" s="47">
        <f t="shared" si="0"/>
        <v>6972</v>
      </c>
      <c r="F66" s="47">
        <f t="shared" si="0"/>
        <v>1880</v>
      </c>
      <c r="G66" s="47">
        <f t="shared" si="0"/>
        <v>4334</v>
      </c>
      <c r="H66" s="48">
        <f t="shared" si="0"/>
        <v>25786</v>
      </c>
      <c r="I66" s="47">
        <f t="shared" si="0"/>
        <v>2252</v>
      </c>
      <c r="J66" s="47">
        <f t="shared" si="0"/>
        <v>1099</v>
      </c>
      <c r="K66" s="47">
        <f t="shared" si="0"/>
        <v>6660</v>
      </c>
      <c r="L66" s="47">
        <f t="shared" si="0"/>
        <v>3983</v>
      </c>
      <c r="M66" s="47">
        <f t="shared" si="0"/>
        <v>1427</v>
      </c>
      <c r="N66" s="47">
        <f t="shared" si="0"/>
        <v>3392</v>
      </c>
      <c r="O66" s="48">
        <f t="shared" si="0"/>
        <v>18813</v>
      </c>
      <c r="P66" s="47">
        <f t="shared" si="0"/>
        <v>44599</v>
      </c>
    </row>
    <row r="67" spans="1:18">
      <c r="A67" s="44" t="s">
        <v>91</v>
      </c>
      <c r="B67" s="45">
        <f>VLOOKUP($R67,'1980'!$U$541:$AK$594,3)</f>
        <v>38</v>
      </c>
      <c r="C67" s="45">
        <f>VLOOKUP($R67,'1980'!$U$541:$AK$594,4)</f>
        <v>30</v>
      </c>
      <c r="D67" s="45">
        <f>VLOOKUP($R67,'1980'!$U$541:$AK$594,5)</f>
        <v>39</v>
      </c>
      <c r="E67" s="45">
        <f>VLOOKUP($R67,'1980'!$U$541:$AK$594,6)</f>
        <v>50</v>
      </c>
      <c r="F67" s="45">
        <f>VLOOKUP($R67,'1980'!$U$541:$AK$594,7)</f>
        <v>12</v>
      </c>
      <c r="G67" s="45">
        <f>VLOOKUP($R67,'1980'!$U$541:$AK$594,8)</f>
        <v>66</v>
      </c>
      <c r="H67" s="46">
        <f>VLOOKUP($R67,'1980'!$U$541:$AK$594,9)</f>
        <v>235</v>
      </c>
      <c r="I67" s="45">
        <f>VLOOKUP($R67,'1980'!$U$541:$AK$594,10)</f>
        <v>76</v>
      </c>
      <c r="J67" s="45">
        <f>VLOOKUP($R67,'1980'!$U$541:$AK$594,11)</f>
        <v>14</v>
      </c>
      <c r="K67" s="45">
        <f>VLOOKUP($R67,'1980'!$U$541:$AK$594,12)</f>
        <v>6</v>
      </c>
      <c r="L67" s="45">
        <f>VLOOKUP($R67,'1980'!$U$541:$AK$594,13)</f>
        <v>13</v>
      </c>
      <c r="M67" s="45">
        <f>VLOOKUP($R67,'1980'!$U$541:$AK$594,14)</f>
        <v>27</v>
      </c>
      <c r="N67" s="45">
        <f>VLOOKUP($R67,'1980'!$U$541:$AK$594,15)</f>
        <v>102</v>
      </c>
      <c r="O67" s="46">
        <f>VLOOKUP($R67,'1980'!$U$541:$AK$594,16)</f>
        <v>238</v>
      </c>
      <c r="P67" s="45">
        <f>VLOOKUP($R67,'1980'!$U$541:$AK$594,17)</f>
        <v>473</v>
      </c>
      <c r="R67">
        <v>72</v>
      </c>
    </row>
    <row r="68" spans="1:18">
      <c r="A68" s="61" t="s">
        <v>92</v>
      </c>
      <c r="B68" s="45">
        <f t="shared" ref="B68:P68" si="1">B66+B67</f>
        <v>2745</v>
      </c>
      <c r="C68" s="45">
        <f t="shared" si="1"/>
        <v>4841</v>
      </c>
      <c r="D68" s="45">
        <f t="shared" si="1"/>
        <v>5121</v>
      </c>
      <c r="E68" s="45">
        <f t="shared" si="1"/>
        <v>7022</v>
      </c>
      <c r="F68" s="45">
        <f t="shared" si="1"/>
        <v>1892</v>
      </c>
      <c r="G68" s="45">
        <f t="shared" si="1"/>
        <v>4400</v>
      </c>
      <c r="H68" s="46">
        <f t="shared" si="1"/>
        <v>26021</v>
      </c>
      <c r="I68" s="45">
        <f t="shared" si="1"/>
        <v>2328</v>
      </c>
      <c r="J68" s="45">
        <f t="shared" si="1"/>
        <v>1113</v>
      </c>
      <c r="K68" s="45">
        <f t="shared" si="1"/>
        <v>6666</v>
      </c>
      <c r="L68" s="45">
        <f t="shared" si="1"/>
        <v>3996</v>
      </c>
      <c r="M68" s="45">
        <f t="shared" si="1"/>
        <v>1454</v>
      </c>
      <c r="N68" s="45">
        <f t="shared" si="1"/>
        <v>3494</v>
      </c>
      <c r="O68" s="46">
        <f t="shared" si="1"/>
        <v>19051</v>
      </c>
      <c r="P68" s="45">
        <f t="shared" si="1"/>
        <v>45072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E4F8-6F6E-4BFB-A9C8-3456E8CBF696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99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VLOOKUP($R15,'1980'!$U$487:$AK$540,3)</f>
        <v>55</v>
      </c>
      <c r="C15" s="22">
        <f>VLOOKUP($R15,'1980'!$U$487:$AK$540,4)</f>
        <v>164</v>
      </c>
      <c r="D15" s="22">
        <f>VLOOKUP($R15,'1980'!$U$487:$AK$540,5)</f>
        <v>144</v>
      </c>
      <c r="E15" s="22">
        <f>VLOOKUP($R15,'1980'!$U$487:$AK$540,6)</f>
        <v>192</v>
      </c>
      <c r="F15" s="22">
        <f>VLOOKUP($R15,'1980'!$U$487:$AK$540,7)</f>
        <v>41</v>
      </c>
      <c r="G15" s="22">
        <f>VLOOKUP($R15,'1980'!$U$487:$AK$540,8)</f>
        <v>137</v>
      </c>
      <c r="H15" s="23">
        <f>VLOOKUP($R15,'1980'!$U$487:$AK$540,9)</f>
        <v>733</v>
      </c>
      <c r="I15" s="22">
        <f>VLOOKUP($R15,'1980'!$U$487:$AK$540,10)</f>
        <v>34</v>
      </c>
      <c r="J15" s="22">
        <f>VLOOKUP($R15,'1980'!$U$487:$AK$540,11)</f>
        <v>0</v>
      </c>
      <c r="K15" s="22">
        <f>VLOOKUP($R15,'1980'!$U$487:$AK$540,12)</f>
        <v>99</v>
      </c>
      <c r="L15" s="22">
        <f>VLOOKUP($R15,'1980'!$U$487:$AK$540,13)</f>
        <v>63</v>
      </c>
      <c r="M15" s="22">
        <f>VLOOKUP($R15,'1980'!$U$487:$AK$540,14)</f>
        <v>40</v>
      </c>
      <c r="N15" s="22">
        <f>VLOOKUP($R15,'1980'!$U$487:$AK$540,15)</f>
        <v>60</v>
      </c>
      <c r="O15" s="23">
        <f>VLOOKUP($R15,'1980'!$U$487:$AK$540,16)</f>
        <v>296</v>
      </c>
      <c r="P15" s="22">
        <f>VLOOKUP($R15,'1980'!$U$487:$AK$540,17)</f>
        <v>1029</v>
      </c>
      <c r="R15">
        <v>1</v>
      </c>
    </row>
    <row r="16" spans="1:18">
      <c r="A16" s="38" t="s">
        <v>40</v>
      </c>
      <c r="B16" s="22">
        <f>VLOOKUP($R16,'1980'!$U$487:$AK$540,3)</f>
        <v>18</v>
      </c>
      <c r="C16" s="22">
        <f>VLOOKUP($R16,'1980'!$U$487:$AK$540,4)</f>
        <v>1</v>
      </c>
      <c r="D16" s="22">
        <f>VLOOKUP($R16,'1980'!$U$487:$AK$540,5)</f>
        <v>11</v>
      </c>
      <c r="E16" s="22">
        <f>VLOOKUP($R16,'1980'!$U$487:$AK$540,6)</f>
        <v>13</v>
      </c>
      <c r="F16" s="22">
        <f>VLOOKUP($R16,'1980'!$U$487:$AK$540,7)</f>
        <v>4</v>
      </c>
      <c r="G16" s="22">
        <f>VLOOKUP($R16,'1980'!$U$487:$AK$540,8)</f>
        <v>6</v>
      </c>
      <c r="H16" s="23">
        <f>VLOOKUP($R16,'1980'!$U$487:$AK$540,9)</f>
        <v>53</v>
      </c>
      <c r="I16" s="22">
        <f>VLOOKUP($R16,'1980'!$U$487:$AK$540,10)</f>
        <v>6</v>
      </c>
      <c r="J16" s="22">
        <f>VLOOKUP($R16,'1980'!$U$487:$AK$540,11)</f>
        <v>0</v>
      </c>
      <c r="K16" s="22">
        <f>VLOOKUP($R16,'1980'!$U$487:$AK$540,12)</f>
        <v>12</v>
      </c>
      <c r="L16" s="22">
        <f>VLOOKUP($R16,'1980'!$U$487:$AK$540,13)</f>
        <v>3</v>
      </c>
      <c r="M16" s="22">
        <f>VLOOKUP($R16,'1980'!$U$487:$AK$540,14)</f>
        <v>4</v>
      </c>
      <c r="N16" s="22">
        <f>VLOOKUP($R16,'1980'!$U$487:$AK$540,15)</f>
        <v>6</v>
      </c>
      <c r="O16" s="23">
        <f>VLOOKUP($R16,'1980'!$U$487:$AK$540,16)</f>
        <v>31</v>
      </c>
      <c r="P16" s="22">
        <f>VLOOKUP($R16,'1980'!$U$487:$AK$540,17)</f>
        <v>84</v>
      </c>
      <c r="R16">
        <v>2</v>
      </c>
    </row>
    <row r="17" spans="1:18">
      <c r="A17" s="38" t="s">
        <v>41</v>
      </c>
      <c r="B17" s="22">
        <f>VLOOKUP($R17,'1980'!$U$487:$AK$540,3)</f>
        <v>138</v>
      </c>
      <c r="C17" s="22">
        <f>VLOOKUP($R17,'1980'!$U$487:$AK$540,4)</f>
        <v>77</v>
      </c>
      <c r="D17" s="22">
        <f>VLOOKUP($R17,'1980'!$U$487:$AK$540,5)</f>
        <v>69</v>
      </c>
      <c r="E17" s="22">
        <f>VLOOKUP($R17,'1980'!$U$487:$AK$540,6)</f>
        <v>116</v>
      </c>
      <c r="F17" s="22">
        <f>VLOOKUP($R17,'1980'!$U$487:$AK$540,7)</f>
        <v>0</v>
      </c>
      <c r="G17" s="22">
        <f>VLOOKUP($R17,'1980'!$U$487:$AK$540,8)</f>
        <v>125</v>
      </c>
      <c r="H17" s="23">
        <f>VLOOKUP($R17,'1980'!$U$487:$AK$540,9)</f>
        <v>525</v>
      </c>
      <c r="I17" s="22">
        <f>VLOOKUP($R17,'1980'!$U$487:$AK$540,10)</f>
        <v>14</v>
      </c>
      <c r="J17" s="22">
        <f>VLOOKUP($R17,'1980'!$U$487:$AK$540,11)</f>
        <v>7</v>
      </c>
      <c r="K17" s="22">
        <f>VLOOKUP($R17,'1980'!$U$487:$AK$540,12)</f>
        <v>109</v>
      </c>
      <c r="L17" s="22">
        <f>VLOOKUP($R17,'1980'!$U$487:$AK$540,13)</f>
        <v>148</v>
      </c>
      <c r="M17" s="22">
        <f>VLOOKUP($R17,'1980'!$U$487:$AK$540,14)</f>
        <v>20</v>
      </c>
      <c r="N17" s="22">
        <f>VLOOKUP($R17,'1980'!$U$487:$AK$540,15)</f>
        <v>56</v>
      </c>
      <c r="O17" s="23">
        <f>VLOOKUP($R17,'1980'!$U$487:$AK$540,16)</f>
        <v>354</v>
      </c>
      <c r="P17" s="22">
        <f>VLOOKUP($R17,'1980'!$U$487:$AK$540,17)</f>
        <v>879</v>
      </c>
      <c r="R17">
        <v>4</v>
      </c>
    </row>
    <row r="18" spans="1:18">
      <c r="A18" s="44" t="s">
        <v>42</v>
      </c>
      <c r="B18" s="45">
        <f>VLOOKUP($R18,'1980'!$U$487:$AK$540,3)</f>
        <v>52</v>
      </c>
      <c r="C18" s="45">
        <f>VLOOKUP($R18,'1980'!$U$487:$AK$540,4)</f>
        <v>98</v>
      </c>
      <c r="D18" s="45">
        <f>VLOOKUP($R18,'1980'!$U$487:$AK$540,5)</f>
        <v>95</v>
      </c>
      <c r="E18" s="45">
        <f>VLOOKUP($R18,'1980'!$U$487:$AK$540,6)</f>
        <v>133</v>
      </c>
      <c r="F18" s="45">
        <f>VLOOKUP($R18,'1980'!$U$487:$AK$540,7)</f>
        <v>28</v>
      </c>
      <c r="G18" s="45">
        <f>VLOOKUP($R18,'1980'!$U$487:$AK$540,8)</f>
        <v>84</v>
      </c>
      <c r="H18" s="46">
        <f>VLOOKUP($R18,'1980'!$U$487:$AK$540,9)</f>
        <v>490</v>
      </c>
      <c r="I18" s="45">
        <f>VLOOKUP($R18,'1980'!$U$487:$AK$540,10)</f>
        <v>22</v>
      </c>
      <c r="J18" s="45">
        <f>VLOOKUP($R18,'1980'!$U$487:$AK$540,11)</f>
        <v>12</v>
      </c>
      <c r="K18" s="45">
        <f>VLOOKUP($R18,'1980'!$U$487:$AK$540,12)</f>
        <v>42</v>
      </c>
      <c r="L18" s="45">
        <f>VLOOKUP($R18,'1980'!$U$487:$AK$540,13)</f>
        <v>49</v>
      </c>
      <c r="M18" s="45">
        <f>VLOOKUP($R18,'1980'!$U$487:$AK$540,14)</f>
        <v>20</v>
      </c>
      <c r="N18" s="45">
        <f>VLOOKUP($R18,'1980'!$U$487:$AK$540,15)</f>
        <v>12</v>
      </c>
      <c r="O18" s="46">
        <f>VLOOKUP($R18,'1980'!$U$487:$AK$540,16)</f>
        <v>157</v>
      </c>
      <c r="P18" s="45">
        <f>VLOOKUP($R18,'1980'!$U$487:$AK$540,17)</f>
        <v>647</v>
      </c>
      <c r="R18">
        <v>5</v>
      </c>
    </row>
    <row r="19" spans="1:18">
      <c r="A19" s="38" t="s">
        <v>43</v>
      </c>
      <c r="B19" s="22">
        <f>VLOOKUP($R19,'1980'!$U$487:$AK$540,3)</f>
        <v>337</v>
      </c>
      <c r="C19" s="22">
        <f>VLOOKUP($R19,'1980'!$U$487:$AK$540,4)</f>
        <v>424</v>
      </c>
      <c r="D19" s="22">
        <f>VLOOKUP($R19,'1980'!$U$487:$AK$540,5)</f>
        <v>525</v>
      </c>
      <c r="E19" s="22">
        <f>VLOOKUP($R19,'1980'!$U$487:$AK$540,6)</f>
        <v>546</v>
      </c>
      <c r="F19" s="22">
        <f>VLOOKUP($R19,'1980'!$U$487:$AK$540,7)</f>
        <v>148</v>
      </c>
      <c r="G19" s="22">
        <f>VLOOKUP($R19,'1980'!$U$487:$AK$540,8)</f>
        <v>289</v>
      </c>
      <c r="H19" s="23">
        <f>VLOOKUP($R19,'1980'!$U$487:$AK$540,9)</f>
        <v>2269</v>
      </c>
      <c r="I19" s="22">
        <f>VLOOKUP($R19,'1980'!$U$487:$AK$540,10)</f>
        <v>381</v>
      </c>
      <c r="J19" s="22">
        <f>VLOOKUP($R19,'1980'!$U$487:$AK$540,11)</f>
        <v>413</v>
      </c>
      <c r="K19" s="22">
        <f>VLOOKUP($R19,'1980'!$U$487:$AK$540,12)</f>
        <v>1195</v>
      </c>
      <c r="L19" s="22">
        <f>VLOOKUP($R19,'1980'!$U$487:$AK$540,13)</f>
        <v>694</v>
      </c>
      <c r="M19" s="22">
        <f>VLOOKUP($R19,'1980'!$U$487:$AK$540,14)</f>
        <v>189</v>
      </c>
      <c r="N19" s="22">
        <f>VLOOKUP($R19,'1980'!$U$487:$AK$540,15)</f>
        <v>271</v>
      </c>
      <c r="O19" s="23">
        <f>VLOOKUP($R19,'1980'!$U$487:$AK$540,16)</f>
        <v>3143</v>
      </c>
      <c r="P19" s="22">
        <f>VLOOKUP($R19,'1980'!$U$487:$AK$540,17)</f>
        <v>5412</v>
      </c>
      <c r="R19">
        <v>6</v>
      </c>
    </row>
    <row r="20" spans="1:18">
      <c r="A20" s="38" t="s">
        <v>44</v>
      </c>
      <c r="B20" s="22">
        <f>VLOOKUP($R20,'1980'!$U$487:$AK$540,3)</f>
        <v>50</v>
      </c>
      <c r="C20" s="22">
        <f>VLOOKUP($R20,'1980'!$U$487:$AK$540,4)</f>
        <v>69</v>
      </c>
      <c r="D20" s="22">
        <f>VLOOKUP($R20,'1980'!$U$487:$AK$540,5)</f>
        <v>45</v>
      </c>
      <c r="E20" s="22">
        <f>VLOOKUP($R20,'1980'!$U$487:$AK$540,6)</f>
        <v>59</v>
      </c>
      <c r="F20" s="22">
        <f>VLOOKUP($R20,'1980'!$U$487:$AK$540,7)</f>
        <v>28</v>
      </c>
      <c r="G20" s="22">
        <f>VLOOKUP($R20,'1980'!$U$487:$AK$540,8)</f>
        <v>41</v>
      </c>
      <c r="H20" s="23">
        <f>VLOOKUP($R20,'1980'!$U$487:$AK$540,9)</f>
        <v>292</v>
      </c>
      <c r="I20" s="22">
        <f>VLOOKUP($R20,'1980'!$U$487:$AK$540,10)</f>
        <v>28</v>
      </c>
      <c r="J20" s="22">
        <f>VLOOKUP($R20,'1980'!$U$487:$AK$540,11)</f>
        <v>22</v>
      </c>
      <c r="K20" s="22">
        <f>VLOOKUP($R20,'1980'!$U$487:$AK$540,12)</f>
        <v>98</v>
      </c>
      <c r="L20" s="22">
        <f>VLOOKUP($R20,'1980'!$U$487:$AK$540,13)</f>
        <v>44</v>
      </c>
      <c r="M20" s="22">
        <f>VLOOKUP($R20,'1980'!$U$487:$AK$540,14)</f>
        <v>24</v>
      </c>
      <c r="N20" s="22">
        <f>VLOOKUP($R20,'1980'!$U$487:$AK$540,15)</f>
        <v>19</v>
      </c>
      <c r="O20" s="23">
        <f>VLOOKUP($R20,'1980'!$U$487:$AK$540,16)</f>
        <v>235</v>
      </c>
      <c r="P20" s="22">
        <f>VLOOKUP($R20,'1980'!$U$487:$AK$540,17)</f>
        <v>527</v>
      </c>
      <c r="R20">
        <v>8</v>
      </c>
    </row>
    <row r="21" spans="1:18">
      <c r="A21" s="38" t="s">
        <v>45</v>
      </c>
      <c r="B21" s="22">
        <f>VLOOKUP($R21,'1980'!$U$487:$AK$540,3)</f>
        <v>2</v>
      </c>
      <c r="C21" s="22">
        <f>VLOOKUP($R21,'1980'!$U$487:$AK$540,4)</f>
        <v>18</v>
      </c>
      <c r="D21" s="22">
        <f>VLOOKUP($R21,'1980'!$U$487:$AK$540,5)</f>
        <v>25</v>
      </c>
      <c r="E21" s="22">
        <f>VLOOKUP($R21,'1980'!$U$487:$AK$540,6)</f>
        <v>33</v>
      </c>
      <c r="F21" s="22">
        <f>VLOOKUP($R21,'1980'!$U$487:$AK$540,7)</f>
        <v>21</v>
      </c>
      <c r="G21" s="22">
        <f>VLOOKUP($R21,'1980'!$U$487:$AK$540,8)</f>
        <v>19</v>
      </c>
      <c r="H21" s="23">
        <f>VLOOKUP($R21,'1980'!$U$487:$AK$540,9)</f>
        <v>118</v>
      </c>
      <c r="I21" s="22">
        <f>VLOOKUP($R21,'1980'!$U$487:$AK$540,10)</f>
        <v>40</v>
      </c>
      <c r="J21" s="22">
        <f>VLOOKUP($R21,'1980'!$U$487:$AK$540,11)</f>
        <v>30</v>
      </c>
      <c r="K21" s="22">
        <f>VLOOKUP($R21,'1980'!$U$487:$AK$540,12)</f>
        <v>79</v>
      </c>
      <c r="L21" s="22">
        <f>VLOOKUP($R21,'1980'!$U$487:$AK$540,13)</f>
        <v>50</v>
      </c>
      <c r="M21" s="22">
        <f>VLOOKUP($R21,'1980'!$U$487:$AK$540,14)</f>
        <v>50</v>
      </c>
      <c r="N21" s="22">
        <f>VLOOKUP($R21,'1980'!$U$487:$AK$540,15)</f>
        <v>39</v>
      </c>
      <c r="O21" s="23">
        <f>VLOOKUP($R21,'1980'!$U$487:$AK$540,16)</f>
        <v>288</v>
      </c>
      <c r="P21" s="22">
        <f>VLOOKUP($R21,'1980'!$U$487:$AK$540,17)</f>
        <v>406</v>
      </c>
      <c r="R21">
        <v>9</v>
      </c>
    </row>
    <row r="22" spans="1:18">
      <c r="A22" s="44" t="s">
        <v>46</v>
      </c>
      <c r="B22" s="45">
        <f>VLOOKUP($R22,'1980'!$U$487:$AK$540,3)</f>
        <v>0</v>
      </c>
      <c r="C22" s="45">
        <f>VLOOKUP($R22,'1980'!$U$487:$AK$540,4)</f>
        <v>22</v>
      </c>
      <c r="D22" s="45">
        <f>VLOOKUP($R22,'1980'!$U$487:$AK$540,5)</f>
        <v>9</v>
      </c>
      <c r="E22" s="45">
        <f>VLOOKUP($R22,'1980'!$U$487:$AK$540,6)</f>
        <v>22</v>
      </c>
      <c r="F22" s="45">
        <f>VLOOKUP($R22,'1980'!$U$487:$AK$540,7)</f>
        <v>3</v>
      </c>
      <c r="G22" s="45">
        <f>VLOOKUP($R22,'1980'!$U$487:$AK$540,8)</f>
        <v>15</v>
      </c>
      <c r="H22" s="46">
        <f>VLOOKUP($R22,'1980'!$U$487:$AK$540,9)</f>
        <v>71</v>
      </c>
      <c r="I22" s="45">
        <f>VLOOKUP($R22,'1980'!$U$487:$AK$540,10)</f>
        <v>10</v>
      </c>
      <c r="J22" s="45">
        <f>VLOOKUP($R22,'1980'!$U$487:$AK$540,11)</f>
        <v>0</v>
      </c>
      <c r="K22" s="45">
        <f>VLOOKUP($R22,'1980'!$U$487:$AK$540,12)</f>
        <v>18</v>
      </c>
      <c r="L22" s="45">
        <f>VLOOKUP($R22,'1980'!$U$487:$AK$540,13)</f>
        <v>10</v>
      </c>
      <c r="M22" s="45">
        <f>VLOOKUP($R22,'1980'!$U$487:$AK$540,14)</f>
        <v>5</v>
      </c>
      <c r="N22" s="45">
        <f>VLOOKUP($R22,'1980'!$U$487:$AK$540,15)</f>
        <v>2</v>
      </c>
      <c r="O22" s="46">
        <f>VLOOKUP($R22,'1980'!$U$487:$AK$540,16)</f>
        <v>45</v>
      </c>
      <c r="P22" s="45">
        <f>VLOOKUP($R22,'1980'!$U$487:$AK$540,17)</f>
        <v>116</v>
      </c>
      <c r="R22">
        <v>10</v>
      </c>
    </row>
    <row r="23" spans="1:18">
      <c r="A23" s="38" t="s">
        <v>47</v>
      </c>
      <c r="B23" s="22">
        <f>VLOOKUP($R23,'1980'!$U$487:$AK$540,3)</f>
        <v>0</v>
      </c>
      <c r="C23" s="22">
        <f>VLOOKUP($R23,'1980'!$U$487:$AK$540,4)</f>
        <v>0</v>
      </c>
      <c r="D23" s="22">
        <f>VLOOKUP($R23,'1980'!$U$487:$AK$540,5)</f>
        <v>0</v>
      </c>
      <c r="E23" s="22">
        <f>VLOOKUP($R23,'1980'!$U$487:$AK$540,6)</f>
        <v>0</v>
      </c>
      <c r="F23" s="22">
        <f>VLOOKUP($R23,'1980'!$U$487:$AK$540,7)</f>
        <v>0</v>
      </c>
      <c r="G23" s="22">
        <f>VLOOKUP($R23,'1980'!$U$487:$AK$540,8)</f>
        <v>0</v>
      </c>
      <c r="H23" s="23">
        <f>VLOOKUP($R23,'1980'!$U$487:$AK$540,9)</f>
        <v>0</v>
      </c>
      <c r="I23" s="22">
        <f>VLOOKUP($R23,'1980'!$U$487:$AK$540,10)</f>
        <v>3</v>
      </c>
      <c r="J23" s="22">
        <f>VLOOKUP($R23,'1980'!$U$487:$AK$540,11)</f>
        <v>6</v>
      </c>
      <c r="K23" s="22">
        <f>VLOOKUP($R23,'1980'!$U$487:$AK$540,12)</f>
        <v>32</v>
      </c>
      <c r="L23" s="22">
        <f>VLOOKUP($R23,'1980'!$U$487:$AK$540,13)</f>
        <v>17</v>
      </c>
      <c r="M23" s="22">
        <f>VLOOKUP($R23,'1980'!$U$487:$AK$540,14)</f>
        <v>8</v>
      </c>
      <c r="N23" s="22">
        <f>VLOOKUP($R23,'1980'!$U$487:$AK$540,15)</f>
        <v>6</v>
      </c>
      <c r="O23" s="23">
        <f>VLOOKUP($R23,'1980'!$U$487:$AK$540,16)</f>
        <v>72</v>
      </c>
      <c r="P23" s="22">
        <f>VLOOKUP($R23,'1980'!$U$487:$AK$540,17)</f>
        <v>72</v>
      </c>
      <c r="R23">
        <v>11</v>
      </c>
    </row>
    <row r="24" spans="1:18">
      <c r="A24" s="38" t="s">
        <v>48</v>
      </c>
      <c r="B24" s="22">
        <f>VLOOKUP($R24,'1980'!$U$487:$AK$540,3)</f>
        <v>133</v>
      </c>
      <c r="C24" s="22">
        <f>VLOOKUP($R24,'1980'!$U$487:$AK$540,4)</f>
        <v>423</v>
      </c>
      <c r="D24" s="22">
        <f>VLOOKUP($R24,'1980'!$U$487:$AK$540,5)</f>
        <v>159</v>
      </c>
      <c r="E24" s="22">
        <f>VLOOKUP($R24,'1980'!$U$487:$AK$540,6)</f>
        <v>135</v>
      </c>
      <c r="F24" s="22">
        <f>VLOOKUP($R24,'1980'!$U$487:$AK$540,7)</f>
        <v>81</v>
      </c>
      <c r="G24" s="22">
        <f>VLOOKUP($R24,'1980'!$U$487:$AK$540,8)</f>
        <v>301</v>
      </c>
      <c r="H24" s="23">
        <f>VLOOKUP($R24,'1980'!$U$487:$AK$540,9)</f>
        <v>1232</v>
      </c>
      <c r="I24" s="22">
        <f>VLOOKUP($R24,'1980'!$U$487:$AK$540,10)</f>
        <v>129</v>
      </c>
      <c r="J24" s="22">
        <f>VLOOKUP($R24,'1980'!$U$487:$AK$540,11)</f>
        <v>21</v>
      </c>
      <c r="K24" s="22">
        <f>VLOOKUP($R24,'1980'!$U$487:$AK$540,12)</f>
        <v>732</v>
      </c>
      <c r="L24" s="22">
        <f>VLOOKUP($R24,'1980'!$U$487:$AK$540,13)</f>
        <v>346</v>
      </c>
      <c r="M24" s="22">
        <f>VLOOKUP($R24,'1980'!$U$487:$AK$540,14)</f>
        <v>6</v>
      </c>
      <c r="N24" s="22">
        <f>VLOOKUP($R24,'1980'!$U$487:$AK$540,15)</f>
        <v>518</v>
      </c>
      <c r="O24" s="23">
        <f>VLOOKUP($R24,'1980'!$U$487:$AK$540,16)</f>
        <v>1752</v>
      </c>
      <c r="P24" s="22">
        <f>VLOOKUP($R24,'1980'!$U$487:$AK$540,17)</f>
        <v>2984</v>
      </c>
      <c r="R24">
        <v>12</v>
      </c>
    </row>
    <row r="25" spans="1:18">
      <c r="A25" s="38" t="s">
        <v>49</v>
      </c>
      <c r="B25" s="22">
        <f>VLOOKUP($R25,'1980'!$U$487:$AK$540,3)</f>
        <v>108</v>
      </c>
      <c r="C25" s="22">
        <f>VLOOKUP($R25,'1980'!$U$487:$AK$540,4)</f>
        <v>179</v>
      </c>
      <c r="D25" s="22">
        <f>VLOOKUP($R25,'1980'!$U$487:$AK$540,5)</f>
        <v>264</v>
      </c>
      <c r="E25" s="22">
        <f>VLOOKUP($R25,'1980'!$U$487:$AK$540,6)</f>
        <v>268</v>
      </c>
      <c r="F25" s="22">
        <f>VLOOKUP($R25,'1980'!$U$487:$AK$540,7)</f>
        <v>52</v>
      </c>
      <c r="G25" s="22">
        <f>VLOOKUP($R25,'1980'!$U$487:$AK$540,8)</f>
        <v>171</v>
      </c>
      <c r="H25" s="23">
        <f>VLOOKUP($R25,'1980'!$U$487:$AK$540,9)</f>
        <v>1042</v>
      </c>
      <c r="I25" s="22">
        <f>VLOOKUP($R25,'1980'!$U$487:$AK$540,10)</f>
        <v>98</v>
      </c>
      <c r="J25" s="22">
        <f>VLOOKUP($R25,'1980'!$U$487:$AK$540,11)</f>
        <v>12</v>
      </c>
      <c r="K25" s="22">
        <f>VLOOKUP($R25,'1980'!$U$487:$AK$540,12)</f>
        <v>186</v>
      </c>
      <c r="L25" s="22">
        <f>VLOOKUP($R25,'1980'!$U$487:$AK$540,13)</f>
        <v>122</v>
      </c>
      <c r="M25" s="22">
        <f>VLOOKUP($R25,'1980'!$U$487:$AK$540,14)</f>
        <v>55</v>
      </c>
      <c r="N25" s="22">
        <f>VLOOKUP($R25,'1980'!$U$487:$AK$540,15)</f>
        <v>117</v>
      </c>
      <c r="O25" s="23">
        <f>VLOOKUP($R25,'1980'!$U$487:$AK$540,16)</f>
        <v>590</v>
      </c>
      <c r="P25" s="22">
        <f>VLOOKUP($R25,'1980'!$U$487:$AK$540,17)</f>
        <v>1632</v>
      </c>
      <c r="R25">
        <v>13</v>
      </c>
    </row>
    <row r="26" spans="1:18">
      <c r="A26" s="44" t="s">
        <v>50</v>
      </c>
      <c r="B26" s="45">
        <f>VLOOKUP($R26,'1980'!$U$487:$AK$540,3)</f>
        <v>0</v>
      </c>
      <c r="C26" s="45">
        <f>VLOOKUP($R26,'1980'!$U$487:$AK$540,4)</f>
        <v>5</v>
      </c>
      <c r="D26" s="45">
        <f>VLOOKUP($R26,'1980'!$U$487:$AK$540,5)</f>
        <v>34</v>
      </c>
      <c r="E26" s="45">
        <f>VLOOKUP($R26,'1980'!$U$487:$AK$540,6)</f>
        <v>20</v>
      </c>
      <c r="F26" s="45">
        <f>VLOOKUP($R26,'1980'!$U$487:$AK$540,7)</f>
        <v>5</v>
      </c>
      <c r="G26" s="45">
        <f>VLOOKUP($R26,'1980'!$U$487:$AK$540,8)</f>
        <v>2</v>
      </c>
      <c r="H26" s="46">
        <f>VLOOKUP($R26,'1980'!$U$487:$AK$540,9)</f>
        <v>66</v>
      </c>
      <c r="I26" s="45">
        <f>VLOOKUP($R26,'1980'!$U$487:$AK$540,10)</f>
        <v>9</v>
      </c>
      <c r="J26" s="45">
        <f>VLOOKUP($R26,'1980'!$U$487:$AK$540,11)</f>
        <v>29</v>
      </c>
      <c r="K26" s="45">
        <f>VLOOKUP($R26,'1980'!$U$487:$AK$540,12)</f>
        <v>17</v>
      </c>
      <c r="L26" s="45">
        <f>VLOOKUP($R26,'1980'!$U$487:$AK$540,13)</f>
        <v>14</v>
      </c>
      <c r="M26" s="45">
        <f>VLOOKUP($R26,'1980'!$U$487:$AK$540,14)</f>
        <v>8</v>
      </c>
      <c r="N26" s="45">
        <f>VLOOKUP($R26,'1980'!$U$487:$AK$540,15)</f>
        <v>6</v>
      </c>
      <c r="O26" s="46">
        <f>VLOOKUP($R26,'1980'!$U$487:$AK$540,16)</f>
        <v>83</v>
      </c>
      <c r="P26" s="45">
        <f>VLOOKUP($R26,'1980'!$U$487:$AK$540,17)</f>
        <v>149</v>
      </c>
      <c r="R26">
        <v>15</v>
      </c>
    </row>
    <row r="27" spans="1:18">
      <c r="A27" s="38" t="s">
        <v>51</v>
      </c>
      <c r="B27" s="22">
        <f>VLOOKUP($R27,'1980'!$U$487:$AK$540,3)</f>
        <v>32</v>
      </c>
      <c r="C27" s="22">
        <f>VLOOKUP($R27,'1980'!$U$487:$AK$540,4)</f>
        <v>42</v>
      </c>
      <c r="D27" s="22">
        <f>VLOOKUP($R27,'1980'!$U$487:$AK$540,5)</f>
        <v>16</v>
      </c>
      <c r="E27" s="22">
        <f>VLOOKUP($R27,'1980'!$U$487:$AK$540,6)</f>
        <v>60</v>
      </c>
      <c r="F27" s="22">
        <f>VLOOKUP($R27,'1980'!$U$487:$AK$540,7)</f>
        <v>3</v>
      </c>
      <c r="G27" s="22">
        <f>VLOOKUP($R27,'1980'!$U$487:$AK$540,8)</f>
        <v>46</v>
      </c>
      <c r="H27" s="23">
        <f>VLOOKUP($R27,'1980'!$U$487:$AK$540,9)</f>
        <v>199</v>
      </c>
      <c r="I27" s="22">
        <f>VLOOKUP($R27,'1980'!$U$487:$AK$540,10)</f>
        <v>4</v>
      </c>
      <c r="J27" s="22">
        <f>VLOOKUP($R27,'1980'!$U$487:$AK$540,11)</f>
        <v>0</v>
      </c>
      <c r="K27" s="22">
        <f>VLOOKUP($R27,'1980'!$U$487:$AK$540,12)</f>
        <v>10</v>
      </c>
      <c r="L27" s="22">
        <f>VLOOKUP($R27,'1980'!$U$487:$AK$540,13)</f>
        <v>13</v>
      </c>
      <c r="M27" s="22">
        <f>VLOOKUP($R27,'1980'!$U$487:$AK$540,14)</f>
        <v>3</v>
      </c>
      <c r="N27" s="22">
        <f>VLOOKUP($R27,'1980'!$U$487:$AK$540,15)</f>
        <v>9</v>
      </c>
      <c r="O27" s="23">
        <f>VLOOKUP($R27,'1980'!$U$487:$AK$540,16)</f>
        <v>39</v>
      </c>
      <c r="P27" s="22">
        <f>VLOOKUP($R27,'1980'!$U$487:$AK$540,17)</f>
        <v>238</v>
      </c>
      <c r="R27">
        <v>16</v>
      </c>
    </row>
    <row r="28" spans="1:18">
      <c r="A28" s="38" t="s">
        <v>52</v>
      </c>
      <c r="B28" s="22">
        <f>VLOOKUP($R28,'1980'!$U$487:$AK$540,3)</f>
        <v>59</v>
      </c>
      <c r="C28" s="22">
        <f>VLOOKUP($R28,'1980'!$U$487:$AK$540,4)</f>
        <v>6</v>
      </c>
      <c r="D28" s="22">
        <f>VLOOKUP($R28,'1980'!$U$487:$AK$540,5)</f>
        <v>302</v>
      </c>
      <c r="E28" s="22">
        <f>VLOOKUP($R28,'1980'!$U$487:$AK$540,6)</f>
        <v>234</v>
      </c>
      <c r="F28" s="22">
        <f>VLOOKUP($R28,'1980'!$U$487:$AK$540,7)</f>
        <v>11</v>
      </c>
      <c r="G28" s="22">
        <f>VLOOKUP($R28,'1980'!$U$487:$AK$540,8)</f>
        <v>149</v>
      </c>
      <c r="H28" s="23">
        <f>VLOOKUP($R28,'1980'!$U$487:$AK$540,9)</f>
        <v>761</v>
      </c>
      <c r="I28" s="22">
        <f>VLOOKUP($R28,'1980'!$U$487:$AK$540,10)</f>
        <v>116</v>
      </c>
      <c r="J28" s="22">
        <f>VLOOKUP($R28,'1980'!$U$487:$AK$540,11)</f>
        <v>5</v>
      </c>
      <c r="K28" s="22">
        <f>VLOOKUP($R28,'1980'!$U$487:$AK$540,12)</f>
        <v>284</v>
      </c>
      <c r="L28" s="22">
        <f>VLOOKUP($R28,'1980'!$U$487:$AK$540,13)</f>
        <v>313</v>
      </c>
      <c r="M28" s="22">
        <f>VLOOKUP($R28,'1980'!$U$487:$AK$540,14)</f>
        <v>154</v>
      </c>
      <c r="N28" s="22">
        <f>VLOOKUP($R28,'1980'!$U$487:$AK$540,15)</f>
        <v>115</v>
      </c>
      <c r="O28" s="23">
        <f>VLOOKUP($R28,'1980'!$U$487:$AK$540,16)</f>
        <v>987</v>
      </c>
      <c r="P28" s="22">
        <f>VLOOKUP($R28,'1980'!$U$487:$AK$540,17)</f>
        <v>1748</v>
      </c>
      <c r="R28">
        <v>17</v>
      </c>
    </row>
    <row r="29" spans="1:18">
      <c r="A29" s="38" t="s">
        <v>53</v>
      </c>
      <c r="B29" s="22">
        <f>VLOOKUP($R29,'1980'!$U$487:$AK$540,3)</f>
        <v>37</v>
      </c>
      <c r="C29" s="22">
        <f>VLOOKUP($R29,'1980'!$U$487:$AK$540,4)</f>
        <v>70</v>
      </c>
      <c r="D29" s="22">
        <f>VLOOKUP($R29,'1980'!$U$487:$AK$540,5)</f>
        <v>161</v>
      </c>
      <c r="E29" s="22">
        <f>VLOOKUP($R29,'1980'!$U$487:$AK$540,6)</f>
        <v>156</v>
      </c>
      <c r="F29" s="22">
        <f>VLOOKUP($R29,'1980'!$U$487:$AK$540,7)</f>
        <v>38</v>
      </c>
      <c r="G29" s="22">
        <f>VLOOKUP($R29,'1980'!$U$487:$AK$540,8)</f>
        <v>129</v>
      </c>
      <c r="H29" s="23">
        <f>VLOOKUP($R29,'1980'!$U$487:$AK$540,9)</f>
        <v>591</v>
      </c>
      <c r="I29" s="22">
        <f>VLOOKUP($R29,'1980'!$U$487:$AK$540,10)</f>
        <v>40</v>
      </c>
      <c r="J29" s="22">
        <f>VLOOKUP($R29,'1980'!$U$487:$AK$540,11)</f>
        <v>21</v>
      </c>
      <c r="K29" s="22">
        <f>VLOOKUP($R29,'1980'!$U$487:$AK$540,12)</f>
        <v>140</v>
      </c>
      <c r="L29" s="22">
        <f>VLOOKUP($R29,'1980'!$U$487:$AK$540,13)</f>
        <v>82</v>
      </c>
      <c r="M29" s="22">
        <f>VLOOKUP($R29,'1980'!$U$487:$AK$540,14)</f>
        <v>40</v>
      </c>
      <c r="N29" s="22">
        <f>VLOOKUP($R29,'1980'!$U$487:$AK$540,15)</f>
        <v>57</v>
      </c>
      <c r="O29" s="23">
        <f>VLOOKUP($R29,'1980'!$U$487:$AK$540,16)</f>
        <v>380</v>
      </c>
      <c r="P29" s="22">
        <f>VLOOKUP($R29,'1980'!$U$487:$AK$540,17)</f>
        <v>971</v>
      </c>
      <c r="R29">
        <v>18</v>
      </c>
    </row>
    <row r="30" spans="1:18">
      <c r="A30" s="44" t="s">
        <v>54</v>
      </c>
      <c r="B30" s="45">
        <f>VLOOKUP($R30,'1980'!$U$487:$AK$540,3)</f>
        <v>26</v>
      </c>
      <c r="C30" s="45">
        <f>VLOOKUP($R30,'1980'!$U$487:$AK$540,4)</f>
        <v>112</v>
      </c>
      <c r="D30" s="45">
        <f>VLOOKUP($R30,'1980'!$U$487:$AK$540,5)</f>
        <v>83</v>
      </c>
      <c r="E30" s="45">
        <f>VLOOKUP($R30,'1980'!$U$487:$AK$540,6)</f>
        <v>68</v>
      </c>
      <c r="F30" s="45">
        <f>VLOOKUP($R30,'1980'!$U$487:$AK$540,7)</f>
        <v>19</v>
      </c>
      <c r="G30" s="45">
        <f>VLOOKUP($R30,'1980'!$U$487:$AK$540,8)</f>
        <v>75</v>
      </c>
      <c r="H30" s="46">
        <f>VLOOKUP($R30,'1980'!$U$487:$AK$540,9)</f>
        <v>383</v>
      </c>
      <c r="I30" s="45">
        <f>VLOOKUP($R30,'1980'!$U$487:$AK$540,10)</f>
        <v>13</v>
      </c>
      <c r="J30" s="45">
        <f>VLOOKUP($R30,'1980'!$U$487:$AK$540,11)</f>
        <v>0</v>
      </c>
      <c r="K30" s="45">
        <f>VLOOKUP($R30,'1980'!$U$487:$AK$540,12)</f>
        <v>64</v>
      </c>
      <c r="L30" s="45">
        <f>VLOOKUP($R30,'1980'!$U$487:$AK$540,13)</f>
        <v>30</v>
      </c>
      <c r="M30" s="45">
        <f>VLOOKUP($R30,'1980'!$U$487:$AK$540,14)</f>
        <v>1</v>
      </c>
      <c r="N30" s="45">
        <f>VLOOKUP($R30,'1980'!$U$487:$AK$540,15)</f>
        <v>23</v>
      </c>
      <c r="O30" s="46">
        <f>VLOOKUP($R30,'1980'!$U$487:$AK$540,16)</f>
        <v>131</v>
      </c>
      <c r="P30" s="45">
        <f>VLOOKUP($R30,'1980'!$U$487:$AK$540,17)</f>
        <v>514</v>
      </c>
      <c r="R30">
        <v>19</v>
      </c>
    </row>
    <row r="31" spans="1:18">
      <c r="A31" s="38" t="s">
        <v>55</v>
      </c>
      <c r="B31" s="22">
        <f>VLOOKUP($R31,'1980'!$U$487:$AK$540,3)</f>
        <v>31</v>
      </c>
      <c r="C31" s="22">
        <f>VLOOKUP($R31,'1980'!$U$487:$AK$540,4)</f>
        <v>84</v>
      </c>
      <c r="D31" s="22">
        <f>VLOOKUP($R31,'1980'!$U$487:$AK$540,5)</f>
        <v>46</v>
      </c>
      <c r="E31" s="22">
        <f>VLOOKUP($R31,'1980'!$U$487:$AK$540,6)</f>
        <v>81</v>
      </c>
      <c r="F31" s="22">
        <f>VLOOKUP($R31,'1980'!$U$487:$AK$540,7)</f>
        <v>20</v>
      </c>
      <c r="G31" s="22">
        <f>VLOOKUP($R31,'1980'!$U$487:$AK$540,8)</f>
        <v>62</v>
      </c>
      <c r="H31" s="23">
        <f>VLOOKUP($R31,'1980'!$U$487:$AK$540,9)</f>
        <v>324</v>
      </c>
      <c r="I31" s="22">
        <f>VLOOKUP($R31,'1980'!$U$487:$AK$540,10)</f>
        <v>17</v>
      </c>
      <c r="J31" s="22">
        <f>VLOOKUP($R31,'1980'!$U$487:$AK$540,11)</f>
        <v>11</v>
      </c>
      <c r="K31" s="22">
        <f>VLOOKUP($R31,'1980'!$U$487:$AK$540,12)</f>
        <v>15</v>
      </c>
      <c r="L31" s="22">
        <f>VLOOKUP($R31,'1980'!$U$487:$AK$540,13)</f>
        <v>35</v>
      </c>
      <c r="M31" s="22">
        <f>VLOOKUP($R31,'1980'!$U$487:$AK$540,14)</f>
        <v>15</v>
      </c>
      <c r="N31" s="22">
        <f>VLOOKUP($R31,'1980'!$U$487:$AK$540,15)</f>
        <v>11</v>
      </c>
      <c r="O31" s="23">
        <f>VLOOKUP($R31,'1980'!$U$487:$AK$540,16)</f>
        <v>104</v>
      </c>
      <c r="P31" s="22">
        <f>VLOOKUP($R31,'1980'!$U$487:$AK$540,17)</f>
        <v>428</v>
      </c>
      <c r="R31">
        <v>20</v>
      </c>
    </row>
    <row r="32" spans="1:18">
      <c r="A32" s="38" t="s">
        <v>56</v>
      </c>
      <c r="B32" s="22">
        <f>VLOOKUP($R32,'1980'!$U$487:$AK$540,3)</f>
        <v>42</v>
      </c>
      <c r="C32" s="22">
        <f>VLOOKUP($R32,'1980'!$U$487:$AK$540,4)</f>
        <v>97</v>
      </c>
      <c r="D32" s="22">
        <f>VLOOKUP($R32,'1980'!$U$487:$AK$540,5)</f>
        <v>91</v>
      </c>
      <c r="E32" s="22">
        <f>VLOOKUP($R32,'1980'!$U$487:$AK$540,6)</f>
        <v>212</v>
      </c>
      <c r="F32" s="22">
        <f>VLOOKUP($R32,'1980'!$U$487:$AK$540,7)</f>
        <v>91</v>
      </c>
      <c r="G32" s="22">
        <f>VLOOKUP($R32,'1980'!$U$487:$AK$540,8)</f>
        <v>69</v>
      </c>
      <c r="H32" s="23">
        <f>VLOOKUP($R32,'1980'!$U$487:$AK$540,9)</f>
        <v>602</v>
      </c>
      <c r="I32" s="22">
        <f>VLOOKUP($R32,'1980'!$U$487:$AK$540,10)</f>
        <v>31</v>
      </c>
      <c r="J32" s="22">
        <f>VLOOKUP($R32,'1980'!$U$487:$AK$540,11)</f>
        <v>1</v>
      </c>
      <c r="K32" s="22">
        <f>VLOOKUP($R32,'1980'!$U$487:$AK$540,12)</f>
        <v>41</v>
      </c>
      <c r="L32" s="22">
        <f>VLOOKUP($R32,'1980'!$U$487:$AK$540,13)</f>
        <v>59</v>
      </c>
      <c r="M32" s="22">
        <f>VLOOKUP($R32,'1980'!$U$487:$AK$540,14)</f>
        <v>19</v>
      </c>
      <c r="N32" s="22">
        <f>VLOOKUP($R32,'1980'!$U$487:$AK$540,15)</f>
        <v>19</v>
      </c>
      <c r="O32" s="23">
        <f>VLOOKUP($R32,'1980'!$U$487:$AK$540,16)</f>
        <v>170</v>
      </c>
      <c r="P32" s="22">
        <f>VLOOKUP($R32,'1980'!$U$487:$AK$540,17)</f>
        <v>772</v>
      </c>
      <c r="R32">
        <v>21</v>
      </c>
    </row>
    <row r="33" spans="1:18">
      <c r="A33" s="38" t="s">
        <v>57</v>
      </c>
      <c r="B33" s="22">
        <f>VLOOKUP($R33,'1980'!$U$487:$AK$540,3)</f>
        <v>60</v>
      </c>
      <c r="C33" s="22">
        <f>VLOOKUP($R33,'1980'!$U$487:$AK$540,4)</f>
        <v>81</v>
      </c>
      <c r="D33" s="22">
        <f>VLOOKUP($R33,'1980'!$U$487:$AK$540,5)</f>
        <v>89</v>
      </c>
      <c r="E33" s="22">
        <f>VLOOKUP($R33,'1980'!$U$487:$AK$540,6)</f>
        <v>245</v>
      </c>
      <c r="F33" s="22">
        <f>VLOOKUP($R33,'1980'!$U$487:$AK$540,7)</f>
        <v>63</v>
      </c>
      <c r="G33" s="22">
        <f>VLOOKUP($R33,'1980'!$U$487:$AK$540,8)</f>
        <v>68</v>
      </c>
      <c r="H33" s="23">
        <f>VLOOKUP($R33,'1980'!$U$487:$AK$540,9)</f>
        <v>606</v>
      </c>
      <c r="I33" s="22">
        <f>VLOOKUP($R33,'1980'!$U$487:$AK$540,10)</f>
        <v>17</v>
      </c>
      <c r="J33" s="22">
        <f>VLOOKUP($R33,'1980'!$U$487:$AK$540,11)</f>
        <v>6</v>
      </c>
      <c r="K33" s="22">
        <f>VLOOKUP($R33,'1980'!$U$487:$AK$540,12)</f>
        <v>38</v>
      </c>
      <c r="L33" s="22">
        <f>VLOOKUP($R33,'1980'!$U$487:$AK$540,13)</f>
        <v>130</v>
      </c>
      <c r="M33" s="22">
        <f>VLOOKUP($R33,'1980'!$U$487:$AK$540,14)</f>
        <v>21</v>
      </c>
      <c r="N33" s="22">
        <f>VLOOKUP($R33,'1980'!$U$487:$AK$540,15)</f>
        <v>60</v>
      </c>
      <c r="O33" s="23">
        <f>VLOOKUP($R33,'1980'!$U$487:$AK$540,16)</f>
        <v>272</v>
      </c>
      <c r="P33" s="22">
        <f>VLOOKUP($R33,'1980'!$U$487:$AK$540,17)</f>
        <v>878</v>
      </c>
      <c r="R33">
        <v>22</v>
      </c>
    </row>
    <row r="34" spans="1:18">
      <c r="A34" s="44" t="s">
        <v>58</v>
      </c>
      <c r="B34" s="45">
        <f>VLOOKUP($R34,'1980'!$U$487:$AK$540,3)</f>
        <v>11</v>
      </c>
      <c r="C34" s="45">
        <f>VLOOKUP($R34,'1980'!$U$487:$AK$540,4)</f>
        <v>24</v>
      </c>
      <c r="D34" s="45">
        <f>VLOOKUP($R34,'1980'!$U$487:$AK$540,5)</f>
        <v>31</v>
      </c>
      <c r="E34" s="45">
        <f>VLOOKUP($R34,'1980'!$U$487:$AK$540,6)</f>
        <v>47</v>
      </c>
      <c r="F34" s="45">
        <f>VLOOKUP($R34,'1980'!$U$487:$AK$540,7)</f>
        <v>9</v>
      </c>
      <c r="G34" s="45">
        <f>VLOOKUP($R34,'1980'!$U$487:$AK$540,8)</f>
        <v>27</v>
      </c>
      <c r="H34" s="46">
        <f>VLOOKUP($R34,'1980'!$U$487:$AK$540,9)</f>
        <v>149</v>
      </c>
      <c r="I34" s="45">
        <f>VLOOKUP($R34,'1980'!$U$487:$AK$540,10)</f>
        <v>5</v>
      </c>
      <c r="J34" s="45">
        <f>VLOOKUP($R34,'1980'!$U$487:$AK$540,11)</f>
        <v>1</v>
      </c>
      <c r="K34" s="45">
        <f>VLOOKUP($R34,'1980'!$U$487:$AK$540,12)</f>
        <v>11</v>
      </c>
      <c r="L34" s="45">
        <f>VLOOKUP($R34,'1980'!$U$487:$AK$540,13)</f>
        <v>14</v>
      </c>
      <c r="M34" s="45">
        <f>VLOOKUP($R34,'1980'!$U$487:$AK$540,14)</f>
        <v>6</v>
      </c>
      <c r="N34" s="45">
        <f>VLOOKUP($R34,'1980'!$U$487:$AK$540,15)</f>
        <v>8</v>
      </c>
      <c r="O34" s="46">
        <f>VLOOKUP($R34,'1980'!$U$487:$AK$540,16)</f>
        <v>45</v>
      </c>
      <c r="P34" s="45">
        <f>VLOOKUP($R34,'1980'!$U$487:$AK$540,17)</f>
        <v>194</v>
      </c>
      <c r="R34">
        <v>23</v>
      </c>
    </row>
    <row r="35" spans="1:18">
      <c r="A35" s="38" t="s">
        <v>59</v>
      </c>
      <c r="B35" s="22">
        <f>VLOOKUP($R35,'1980'!$U$487:$AK$540,3)</f>
        <v>16</v>
      </c>
      <c r="C35" s="22">
        <f>VLOOKUP($R35,'1980'!$U$487:$AK$540,4)</f>
        <v>87</v>
      </c>
      <c r="D35" s="22">
        <f>VLOOKUP($R35,'1980'!$U$487:$AK$540,5)</f>
        <v>70</v>
      </c>
      <c r="E35" s="22">
        <f>VLOOKUP($R35,'1980'!$U$487:$AK$540,6)</f>
        <v>74</v>
      </c>
      <c r="F35" s="22">
        <f>VLOOKUP($R35,'1980'!$U$487:$AK$540,7)</f>
        <v>26</v>
      </c>
      <c r="G35" s="22">
        <f>VLOOKUP($R35,'1980'!$U$487:$AK$540,8)</f>
        <v>64</v>
      </c>
      <c r="H35" s="23">
        <f>VLOOKUP($R35,'1980'!$U$487:$AK$540,9)</f>
        <v>337</v>
      </c>
      <c r="I35" s="22">
        <f>VLOOKUP($R35,'1980'!$U$487:$AK$540,10)</f>
        <v>57</v>
      </c>
      <c r="J35" s="22">
        <f>VLOOKUP($R35,'1980'!$U$487:$AK$540,11)</f>
        <v>48</v>
      </c>
      <c r="K35" s="22">
        <f>VLOOKUP($R35,'1980'!$U$487:$AK$540,12)</f>
        <v>140</v>
      </c>
      <c r="L35" s="22">
        <f>VLOOKUP($R35,'1980'!$U$487:$AK$540,13)</f>
        <v>78</v>
      </c>
      <c r="M35" s="22">
        <f>VLOOKUP($R35,'1980'!$U$487:$AK$540,14)</f>
        <v>37</v>
      </c>
      <c r="N35" s="22">
        <f>VLOOKUP($R35,'1980'!$U$487:$AK$540,15)</f>
        <v>29</v>
      </c>
      <c r="O35" s="23">
        <f>VLOOKUP($R35,'1980'!$U$487:$AK$540,16)</f>
        <v>389</v>
      </c>
      <c r="P35" s="22">
        <f>VLOOKUP($R35,'1980'!$U$487:$AK$540,17)</f>
        <v>726</v>
      </c>
      <c r="R35">
        <v>24</v>
      </c>
    </row>
    <row r="36" spans="1:18">
      <c r="A36" s="38" t="s">
        <v>60</v>
      </c>
      <c r="B36" s="22">
        <f>VLOOKUP($R36,'1980'!$U$487:$AK$540,3)</f>
        <v>15</v>
      </c>
      <c r="C36" s="22">
        <f>VLOOKUP($R36,'1980'!$U$487:$AK$540,4)</f>
        <v>12</v>
      </c>
      <c r="D36" s="22">
        <f>VLOOKUP($R36,'1980'!$U$487:$AK$540,5)</f>
        <v>22</v>
      </c>
      <c r="E36" s="22">
        <f>VLOOKUP($R36,'1980'!$U$487:$AK$540,6)</f>
        <v>35</v>
      </c>
      <c r="F36" s="22">
        <f>VLOOKUP($R36,'1980'!$U$487:$AK$540,7)</f>
        <v>27</v>
      </c>
      <c r="G36" s="22">
        <f>VLOOKUP($R36,'1980'!$U$487:$AK$540,8)</f>
        <v>53</v>
      </c>
      <c r="H36" s="23">
        <f>VLOOKUP($R36,'1980'!$U$487:$AK$540,9)</f>
        <v>164</v>
      </c>
      <c r="I36" s="22">
        <f>VLOOKUP($R36,'1980'!$U$487:$AK$540,10)</f>
        <v>41</v>
      </c>
      <c r="J36" s="22">
        <f>VLOOKUP($R36,'1980'!$U$487:$AK$540,11)</f>
        <v>30</v>
      </c>
      <c r="K36" s="22">
        <f>VLOOKUP($R36,'1980'!$U$487:$AK$540,12)</f>
        <v>108</v>
      </c>
      <c r="L36" s="22">
        <f>VLOOKUP($R36,'1980'!$U$487:$AK$540,13)</f>
        <v>109</v>
      </c>
      <c r="M36" s="22">
        <f>VLOOKUP($R36,'1980'!$U$487:$AK$540,14)</f>
        <v>78</v>
      </c>
      <c r="N36" s="22">
        <f>VLOOKUP($R36,'1980'!$U$487:$AK$540,15)</f>
        <v>166</v>
      </c>
      <c r="O36" s="23">
        <f>VLOOKUP($R36,'1980'!$U$487:$AK$540,16)</f>
        <v>532</v>
      </c>
      <c r="P36" s="22">
        <f>VLOOKUP($R36,'1980'!$U$487:$AK$540,17)</f>
        <v>696</v>
      </c>
      <c r="R36">
        <v>25</v>
      </c>
    </row>
    <row r="37" spans="1:18">
      <c r="A37" s="38" t="s">
        <v>61</v>
      </c>
      <c r="B37" s="22">
        <f>VLOOKUP($R37,'1980'!$U$487:$AK$540,3)</f>
        <v>79</v>
      </c>
      <c r="C37" s="22">
        <f>VLOOKUP($R37,'1980'!$U$487:$AK$540,4)</f>
        <v>147</v>
      </c>
      <c r="D37" s="22">
        <f>VLOOKUP($R37,'1980'!$U$487:$AK$540,5)</f>
        <v>213</v>
      </c>
      <c r="E37" s="22">
        <f>VLOOKUP($R37,'1980'!$U$487:$AK$540,6)</f>
        <v>355</v>
      </c>
      <c r="F37" s="22">
        <f>VLOOKUP($R37,'1980'!$U$487:$AK$540,7)</f>
        <v>55</v>
      </c>
      <c r="G37" s="22">
        <f>VLOOKUP($R37,'1980'!$U$487:$AK$540,8)</f>
        <v>165</v>
      </c>
      <c r="H37" s="23">
        <f>VLOOKUP($R37,'1980'!$U$487:$AK$540,9)</f>
        <v>1014</v>
      </c>
      <c r="I37" s="22">
        <f>VLOOKUP($R37,'1980'!$U$487:$AK$540,10)</f>
        <v>55</v>
      </c>
      <c r="J37" s="22">
        <f>VLOOKUP($R37,'1980'!$U$487:$AK$540,11)</f>
        <v>26</v>
      </c>
      <c r="K37" s="22">
        <f>VLOOKUP($R37,'1980'!$U$487:$AK$540,12)</f>
        <v>264</v>
      </c>
      <c r="L37" s="22">
        <f>VLOOKUP($R37,'1980'!$U$487:$AK$540,13)</f>
        <v>175</v>
      </c>
      <c r="M37" s="22">
        <f>VLOOKUP($R37,'1980'!$U$487:$AK$540,14)</f>
        <v>25</v>
      </c>
      <c r="N37" s="22">
        <f>VLOOKUP($R37,'1980'!$U$487:$AK$540,15)</f>
        <v>80</v>
      </c>
      <c r="O37" s="23">
        <f>VLOOKUP($R37,'1980'!$U$487:$AK$540,16)</f>
        <v>625</v>
      </c>
      <c r="P37" s="22">
        <f>VLOOKUP($R37,'1980'!$U$487:$AK$540,17)</f>
        <v>1639</v>
      </c>
      <c r="R37">
        <v>26</v>
      </c>
    </row>
    <row r="38" spans="1:18">
      <c r="A38" s="44" t="s">
        <v>62</v>
      </c>
      <c r="B38" s="45">
        <f>VLOOKUP($R38,'1980'!$U$487:$AK$540,3)</f>
        <v>16</v>
      </c>
      <c r="C38" s="45">
        <f>VLOOKUP($R38,'1980'!$U$487:$AK$540,4)</f>
        <v>116</v>
      </c>
      <c r="D38" s="45">
        <f>VLOOKUP($R38,'1980'!$U$487:$AK$540,5)</f>
        <v>74</v>
      </c>
      <c r="E38" s="45">
        <f>VLOOKUP($R38,'1980'!$U$487:$AK$540,6)</f>
        <v>133</v>
      </c>
      <c r="F38" s="45">
        <f>VLOOKUP($R38,'1980'!$U$487:$AK$540,7)</f>
        <v>41</v>
      </c>
      <c r="G38" s="45">
        <f>VLOOKUP($R38,'1980'!$U$487:$AK$540,8)</f>
        <v>38</v>
      </c>
      <c r="H38" s="46">
        <f>VLOOKUP($R38,'1980'!$U$487:$AK$540,9)</f>
        <v>418</v>
      </c>
      <c r="I38" s="45">
        <f>VLOOKUP($R38,'1980'!$U$487:$AK$540,10)</f>
        <v>27</v>
      </c>
      <c r="J38" s="45">
        <f>VLOOKUP($R38,'1980'!$U$487:$AK$540,11)</f>
        <v>11</v>
      </c>
      <c r="K38" s="45">
        <f>VLOOKUP($R38,'1980'!$U$487:$AK$540,12)</f>
        <v>28</v>
      </c>
      <c r="L38" s="45">
        <f>VLOOKUP($R38,'1980'!$U$487:$AK$540,13)</f>
        <v>73</v>
      </c>
      <c r="M38" s="45">
        <f>VLOOKUP($R38,'1980'!$U$487:$AK$540,14)</f>
        <v>33</v>
      </c>
      <c r="N38" s="45">
        <f>VLOOKUP($R38,'1980'!$U$487:$AK$540,15)</f>
        <v>14</v>
      </c>
      <c r="O38" s="46">
        <f>VLOOKUP($R38,'1980'!$U$487:$AK$540,16)</f>
        <v>186</v>
      </c>
      <c r="P38" s="45">
        <f>VLOOKUP($R38,'1980'!$U$487:$AK$540,17)</f>
        <v>604</v>
      </c>
      <c r="R38">
        <v>27</v>
      </c>
    </row>
    <row r="39" spans="1:18">
      <c r="A39" s="38" t="s">
        <v>63</v>
      </c>
      <c r="B39" s="22">
        <f>VLOOKUP($R39,'1980'!$U$487:$AK$540,3)</f>
        <v>50</v>
      </c>
      <c r="C39" s="22">
        <f>VLOOKUP($R39,'1980'!$U$487:$AK$540,4)</f>
        <v>103</v>
      </c>
      <c r="D39" s="22">
        <f>VLOOKUP($R39,'1980'!$U$487:$AK$540,5)</f>
        <v>145</v>
      </c>
      <c r="E39" s="22">
        <f>VLOOKUP($R39,'1980'!$U$487:$AK$540,6)</f>
        <v>170</v>
      </c>
      <c r="F39" s="22">
        <f>VLOOKUP($R39,'1980'!$U$487:$AK$540,7)</f>
        <v>18</v>
      </c>
      <c r="G39" s="22">
        <f>VLOOKUP($R39,'1980'!$U$487:$AK$540,8)</f>
        <v>81</v>
      </c>
      <c r="H39" s="23">
        <f>VLOOKUP($R39,'1980'!$U$487:$AK$540,9)</f>
        <v>567</v>
      </c>
      <c r="I39" s="22">
        <f>VLOOKUP($R39,'1980'!$U$487:$AK$540,10)</f>
        <v>16</v>
      </c>
      <c r="J39" s="22">
        <f>VLOOKUP($R39,'1980'!$U$487:$AK$540,11)</f>
        <v>2</v>
      </c>
      <c r="K39" s="22">
        <f>VLOOKUP($R39,'1980'!$U$487:$AK$540,12)</f>
        <v>65</v>
      </c>
      <c r="L39" s="22">
        <f>VLOOKUP($R39,'1980'!$U$487:$AK$540,13)</f>
        <v>27</v>
      </c>
      <c r="M39" s="22">
        <f>VLOOKUP($R39,'1980'!$U$487:$AK$540,14)</f>
        <v>23</v>
      </c>
      <c r="N39" s="22">
        <f>VLOOKUP($R39,'1980'!$U$487:$AK$540,15)</f>
        <v>27</v>
      </c>
      <c r="O39" s="23">
        <f>VLOOKUP($R39,'1980'!$U$487:$AK$540,16)</f>
        <v>160</v>
      </c>
      <c r="P39" s="22">
        <f>VLOOKUP($R39,'1980'!$U$487:$AK$540,17)</f>
        <v>727</v>
      </c>
      <c r="R39">
        <v>28</v>
      </c>
    </row>
    <row r="40" spans="1:18">
      <c r="A40" s="38" t="s">
        <v>64</v>
      </c>
      <c r="B40" s="22">
        <f>VLOOKUP($R40,'1980'!$U$487:$AK$540,3)</f>
        <v>73</v>
      </c>
      <c r="C40" s="22">
        <f>VLOOKUP($R40,'1980'!$U$487:$AK$540,4)</f>
        <v>175</v>
      </c>
      <c r="D40" s="22">
        <f>VLOOKUP($R40,'1980'!$U$487:$AK$540,5)</f>
        <v>126</v>
      </c>
      <c r="E40" s="22">
        <f>VLOOKUP($R40,'1980'!$U$487:$AK$540,6)</f>
        <v>246</v>
      </c>
      <c r="F40" s="22">
        <f>VLOOKUP($R40,'1980'!$U$487:$AK$540,7)</f>
        <v>12</v>
      </c>
      <c r="G40" s="22">
        <f>VLOOKUP($R40,'1980'!$U$487:$AK$540,8)</f>
        <v>90</v>
      </c>
      <c r="H40" s="23">
        <f>VLOOKUP($R40,'1980'!$U$487:$AK$540,9)</f>
        <v>722</v>
      </c>
      <c r="I40" s="22">
        <f>VLOOKUP($R40,'1980'!$U$487:$AK$540,10)</f>
        <v>126</v>
      </c>
      <c r="J40" s="22">
        <f>VLOOKUP($R40,'1980'!$U$487:$AK$540,11)</f>
        <v>42</v>
      </c>
      <c r="K40" s="22">
        <f>VLOOKUP($R40,'1980'!$U$487:$AK$540,12)</f>
        <v>42</v>
      </c>
      <c r="L40" s="22">
        <f>VLOOKUP($R40,'1980'!$U$487:$AK$540,13)</f>
        <v>50</v>
      </c>
      <c r="M40" s="22">
        <f>VLOOKUP($R40,'1980'!$U$487:$AK$540,14)</f>
        <v>15</v>
      </c>
      <c r="N40" s="22">
        <f>VLOOKUP($R40,'1980'!$U$487:$AK$540,15)</f>
        <v>55</v>
      </c>
      <c r="O40" s="23">
        <f>VLOOKUP($R40,'1980'!$U$487:$AK$540,16)</f>
        <v>330</v>
      </c>
      <c r="P40" s="22">
        <f>VLOOKUP($R40,'1980'!$U$487:$AK$540,17)</f>
        <v>1052</v>
      </c>
      <c r="R40">
        <v>29</v>
      </c>
    </row>
    <row r="41" spans="1:18">
      <c r="A41" s="38" t="s">
        <v>65</v>
      </c>
      <c r="B41" s="22">
        <f>VLOOKUP($R41,'1980'!$U$487:$AK$540,3)</f>
        <v>38</v>
      </c>
      <c r="C41" s="22">
        <f>VLOOKUP($R41,'1980'!$U$487:$AK$540,4)</f>
        <v>41</v>
      </c>
      <c r="D41" s="22">
        <f>VLOOKUP($R41,'1980'!$U$487:$AK$540,5)</f>
        <v>30</v>
      </c>
      <c r="E41" s="22">
        <f>VLOOKUP($R41,'1980'!$U$487:$AK$540,6)</f>
        <v>26</v>
      </c>
      <c r="F41" s="22">
        <f>VLOOKUP($R41,'1980'!$U$487:$AK$540,7)</f>
        <v>6</v>
      </c>
      <c r="G41" s="22">
        <f>VLOOKUP($R41,'1980'!$U$487:$AK$540,8)</f>
        <v>18</v>
      </c>
      <c r="H41" s="23">
        <f>VLOOKUP($R41,'1980'!$U$487:$AK$540,9)</f>
        <v>159</v>
      </c>
      <c r="I41" s="22">
        <f>VLOOKUP($R41,'1980'!$U$487:$AK$540,10)</f>
        <v>2</v>
      </c>
      <c r="J41" s="22">
        <f>VLOOKUP($R41,'1980'!$U$487:$AK$540,11)</f>
        <v>0</v>
      </c>
      <c r="K41" s="22">
        <f>VLOOKUP($R41,'1980'!$U$487:$AK$540,12)</f>
        <v>8</v>
      </c>
      <c r="L41" s="22">
        <f>VLOOKUP($R41,'1980'!$U$487:$AK$540,13)</f>
        <v>4</v>
      </c>
      <c r="M41" s="22">
        <f>VLOOKUP($R41,'1980'!$U$487:$AK$540,14)</f>
        <v>3</v>
      </c>
      <c r="N41" s="22">
        <f>VLOOKUP($R41,'1980'!$U$487:$AK$540,15)</f>
        <v>5</v>
      </c>
      <c r="O41" s="23">
        <f>VLOOKUP($R41,'1980'!$U$487:$AK$540,16)</f>
        <v>22</v>
      </c>
      <c r="P41" s="22">
        <f>VLOOKUP($R41,'1980'!$U$487:$AK$540,17)</f>
        <v>181</v>
      </c>
      <c r="R41">
        <v>30</v>
      </c>
    </row>
    <row r="42" spans="1:18">
      <c r="A42" s="44" t="s">
        <v>66</v>
      </c>
      <c r="B42" s="45">
        <f>VLOOKUP($R42,'1980'!$U$487:$AK$540,3)</f>
        <v>26</v>
      </c>
      <c r="C42" s="45">
        <f>VLOOKUP($R42,'1980'!$U$487:$AK$540,4)</f>
        <v>46</v>
      </c>
      <c r="D42" s="45">
        <f>VLOOKUP($R42,'1980'!$U$487:$AK$540,5)</f>
        <v>48</v>
      </c>
      <c r="E42" s="45">
        <f>VLOOKUP($R42,'1980'!$U$487:$AK$540,6)</f>
        <v>45</v>
      </c>
      <c r="F42" s="45">
        <f>VLOOKUP($R42,'1980'!$U$487:$AK$540,7)</f>
        <v>15</v>
      </c>
      <c r="G42" s="45">
        <f>VLOOKUP($R42,'1980'!$U$487:$AK$540,8)</f>
        <v>51</v>
      </c>
      <c r="H42" s="46">
        <f>VLOOKUP($R42,'1980'!$U$487:$AK$540,9)</f>
        <v>231</v>
      </c>
      <c r="I42" s="45">
        <f>VLOOKUP($R42,'1980'!$U$487:$AK$540,10)</f>
        <v>6</v>
      </c>
      <c r="J42" s="45">
        <f>VLOOKUP($R42,'1980'!$U$487:$AK$540,11)</f>
        <v>0</v>
      </c>
      <c r="K42" s="45">
        <f>VLOOKUP($R42,'1980'!$U$487:$AK$540,12)</f>
        <v>29</v>
      </c>
      <c r="L42" s="45">
        <f>VLOOKUP($R42,'1980'!$U$487:$AK$540,13)</f>
        <v>15</v>
      </c>
      <c r="M42" s="45">
        <f>VLOOKUP($R42,'1980'!$U$487:$AK$540,14)</f>
        <v>5</v>
      </c>
      <c r="N42" s="45">
        <f>VLOOKUP($R42,'1980'!$U$487:$AK$540,15)</f>
        <v>10</v>
      </c>
      <c r="O42" s="46">
        <f>VLOOKUP($R42,'1980'!$U$487:$AK$540,16)</f>
        <v>65</v>
      </c>
      <c r="P42" s="45">
        <f>VLOOKUP($R42,'1980'!$U$487:$AK$540,17)</f>
        <v>296</v>
      </c>
      <c r="R42">
        <v>31</v>
      </c>
    </row>
    <row r="43" spans="1:18">
      <c r="A43" s="38" t="s">
        <v>67</v>
      </c>
      <c r="B43" s="22">
        <f>VLOOKUP($R43,'1980'!$U$487:$AK$540,3)</f>
        <v>45</v>
      </c>
      <c r="C43" s="22">
        <f>VLOOKUP($R43,'1980'!$U$487:$AK$540,4)</f>
        <v>31</v>
      </c>
      <c r="D43" s="22">
        <f>VLOOKUP($R43,'1980'!$U$487:$AK$540,5)</f>
        <v>29</v>
      </c>
      <c r="E43" s="22">
        <f>VLOOKUP($R43,'1980'!$U$487:$AK$540,6)</f>
        <v>58</v>
      </c>
      <c r="F43" s="22">
        <f>VLOOKUP($R43,'1980'!$U$487:$AK$540,7)</f>
        <v>12</v>
      </c>
      <c r="G43" s="22">
        <f>VLOOKUP($R43,'1980'!$U$487:$AK$540,8)</f>
        <v>8</v>
      </c>
      <c r="H43" s="23">
        <f>VLOOKUP($R43,'1980'!$U$487:$AK$540,9)</f>
        <v>183</v>
      </c>
      <c r="I43" s="22">
        <f>VLOOKUP($R43,'1980'!$U$487:$AK$540,10)</f>
        <v>12</v>
      </c>
      <c r="J43" s="22">
        <f>VLOOKUP($R43,'1980'!$U$487:$AK$540,11)</f>
        <v>6</v>
      </c>
      <c r="K43" s="22">
        <f>VLOOKUP($R43,'1980'!$U$487:$AK$540,12)</f>
        <v>49</v>
      </c>
      <c r="L43" s="22">
        <f>VLOOKUP($R43,'1980'!$U$487:$AK$540,13)</f>
        <v>33</v>
      </c>
      <c r="M43" s="22">
        <f>VLOOKUP($R43,'1980'!$U$487:$AK$540,14)</f>
        <v>9</v>
      </c>
      <c r="N43" s="22">
        <f>VLOOKUP($R43,'1980'!$U$487:$AK$540,15)</f>
        <v>16</v>
      </c>
      <c r="O43" s="23">
        <f>VLOOKUP($R43,'1980'!$U$487:$AK$540,16)</f>
        <v>125</v>
      </c>
      <c r="P43" s="22">
        <f>VLOOKUP($R43,'1980'!$U$487:$AK$540,17)</f>
        <v>308</v>
      </c>
      <c r="R43">
        <v>32</v>
      </c>
    </row>
    <row r="44" spans="1:18">
      <c r="A44" s="38" t="s">
        <v>68</v>
      </c>
      <c r="B44" s="22">
        <f>VLOOKUP($R44,'1980'!$U$487:$AK$540,3)</f>
        <v>23</v>
      </c>
      <c r="C44" s="22">
        <f>VLOOKUP($R44,'1980'!$U$487:$AK$540,4)</f>
        <v>22</v>
      </c>
      <c r="D44" s="22">
        <f>VLOOKUP($R44,'1980'!$U$487:$AK$540,5)</f>
        <v>24</v>
      </c>
      <c r="E44" s="22">
        <f>VLOOKUP($R44,'1980'!$U$487:$AK$540,6)</f>
        <v>31</v>
      </c>
      <c r="F44" s="22">
        <f>VLOOKUP($R44,'1980'!$U$487:$AK$540,7)</f>
        <v>13</v>
      </c>
      <c r="G44" s="22">
        <f>VLOOKUP($R44,'1980'!$U$487:$AK$540,8)</f>
        <v>31</v>
      </c>
      <c r="H44" s="23">
        <f>VLOOKUP($R44,'1980'!$U$487:$AK$540,9)</f>
        <v>144</v>
      </c>
      <c r="I44" s="22">
        <f>VLOOKUP($R44,'1980'!$U$487:$AK$540,10)</f>
        <v>1</v>
      </c>
      <c r="J44" s="22">
        <f>VLOOKUP($R44,'1980'!$U$487:$AK$540,11)</f>
        <v>6</v>
      </c>
      <c r="K44" s="22">
        <f>VLOOKUP($R44,'1980'!$U$487:$AK$540,12)</f>
        <v>8</v>
      </c>
      <c r="L44" s="22">
        <f>VLOOKUP($R44,'1980'!$U$487:$AK$540,13)</f>
        <v>17</v>
      </c>
      <c r="M44" s="22">
        <f>VLOOKUP($R44,'1980'!$U$487:$AK$540,14)</f>
        <v>9</v>
      </c>
      <c r="N44" s="22">
        <f>VLOOKUP($R44,'1980'!$U$487:$AK$540,15)</f>
        <v>2</v>
      </c>
      <c r="O44" s="23">
        <f>VLOOKUP($R44,'1980'!$U$487:$AK$540,16)</f>
        <v>43</v>
      </c>
      <c r="P44" s="22">
        <f>VLOOKUP($R44,'1980'!$U$487:$AK$540,17)</f>
        <v>187</v>
      </c>
      <c r="R44">
        <v>33</v>
      </c>
    </row>
    <row r="45" spans="1:18">
      <c r="A45" s="38" t="s">
        <v>69</v>
      </c>
      <c r="B45" s="22">
        <f>VLOOKUP($R45,'1980'!$U$487:$AK$540,3)</f>
        <v>13</v>
      </c>
      <c r="C45" s="22">
        <f>VLOOKUP($R45,'1980'!$U$487:$AK$540,4)</f>
        <v>43</v>
      </c>
      <c r="D45" s="22">
        <f>VLOOKUP($R45,'1980'!$U$487:$AK$540,5)</f>
        <v>70</v>
      </c>
      <c r="E45" s="22">
        <f>VLOOKUP($R45,'1980'!$U$487:$AK$540,6)</f>
        <v>70</v>
      </c>
      <c r="F45" s="22">
        <f>VLOOKUP($R45,'1980'!$U$487:$AK$540,7)</f>
        <v>22</v>
      </c>
      <c r="G45" s="22">
        <f>VLOOKUP($R45,'1980'!$U$487:$AK$540,8)</f>
        <v>31</v>
      </c>
      <c r="H45" s="23">
        <f>VLOOKUP($R45,'1980'!$U$487:$AK$540,9)</f>
        <v>249</v>
      </c>
      <c r="I45" s="22">
        <f>VLOOKUP($R45,'1980'!$U$487:$AK$540,10)</f>
        <v>67</v>
      </c>
      <c r="J45" s="22">
        <f>VLOOKUP($R45,'1980'!$U$487:$AK$540,11)</f>
        <v>64</v>
      </c>
      <c r="K45" s="22">
        <f>VLOOKUP($R45,'1980'!$U$487:$AK$540,12)</f>
        <v>200</v>
      </c>
      <c r="L45" s="22">
        <f>VLOOKUP($R45,'1980'!$U$487:$AK$540,13)</f>
        <v>192</v>
      </c>
      <c r="M45" s="22">
        <f>VLOOKUP($R45,'1980'!$U$487:$AK$540,14)</f>
        <v>52</v>
      </c>
      <c r="N45" s="22">
        <f>VLOOKUP($R45,'1980'!$U$487:$AK$540,15)</f>
        <v>67</v>
      </c>
      <c r="O45" s="23">
        <f>VLOOKUP($R45,'1980'!$U$487:$AK$540,16)</f>
        <v>642</v>
      </c>
      <c r="P45" s="22">
        <f>VLOOKUP($R45,'1980'!$U$487:$AK$540,17)</f>
        <v>891</v>
      </c>
      <c r="R45">
        <v>34</v>
      </c>
    </row>
    <row r="46" spans="1:18">
      <c r="A46" s="44" t="s">
        <v>70</v>
      </c>
      <c r="B46" s="45">
        <f>VLOOKUP($R46,'1980'!$U$487:$AK$540,3)</f>
        <v>108</v>
      </c>
      <c r="C46" s="45">
        <f>VLOOKUP($R46,'1980'!$U$487:$AK$540,4)</f>
        <v>53</v>
      </c>
      <c r="D46" s="45">
        <f>VLOOKUP($R46,'1980'!$U$487:$AK$540,5)</f>
        <v>95</v>
      </c>
      <c r="E46" s="45">
        <f>VLOOKUP($R46,'1980'!$U$487:$AK$540,6)</f>
        <v>67</v>
      </c>
      <c r="F46" s="45">
        <f>VLOOKUP($R46,'1980'!$U$487:$AK$540,7)</f>
        <v>15</v>
      </c>
      <c r="G46" s="45">
        <f>VLOOKUP($R46,'1980'!$U$487:$AK$540,8)</f>
        <v>65</v>
      </c>
      <c r="H46" s="46">
        <f>VLOOKUP($R46,'1980'!$U$487:$AK$540,9)</f>
        <v>403</v>
      </c>
      <c r="I46" s="45">
        <f>VLOOKUP($R46,'1980'!$U$487:$AK$540,10)</f>
        <v>12</v>
      </c>
      <c r="J46" s="45">
        <f>VLOOKUP($R46,'1980'!$U$487:$AK$540,11)</f>
        <v>0</v>
      </c>
      <c r="K46" s="45">
        <f>VLOOKUP($R46,'1980'!$U$487:$AK$540,12)</f>
        <v>60</v>
      </c>
      <c r="L46" s="45">
        <f>VLOOKUP($R46,'1980'!$U$487:$AK$540,13)</f>
        <v>34</v>
      </c>
      <c r="M46" s="45">
        <f>VLOOKUP($R46,'1980'!$U$487:$AK$540,14)</f>
        <v>10</v>
      </c>
      <c r="N46" s="45">
        <f>VLOOKUP($R46,'1980'!$U$487:$AK$540,15)</f>
        <v>19</v>
      </c>
      <c r="O46" s="46">
        <f>VLOOKUP($R46,'1980'!$U$487:$AK$540,16)</f>
        <v>135</v>
      </c>
      <c r="P46" s="45">
        <f>VLOOKUP($R46,'1980'!$U$487:$AK$540,17)</f>
        <v>538</v>
      </c>
      <c r="R46">
        <v>35</v>
      </c>
    </row>
    <row r="47" spans="1:18">
      <c r="A47" s="38" t="s">
        <v>71</v>
      </c>
      <c r="B47" s="22">
        <f>VLOOKUP($R47,'1980'!$U$487:$AK$540,3)</f>
        <v>38</v>
      </c>
      <c r="C47" s="22">
        <f>VLOOKUP($R47,'1980'!$U$487:$AK$540,4)</f>
        <v>129</v>
      </c>
      <c r="D47" s="22">
        <f>VLOOKUP($R47,'1980'!$U$487:$AK$540,5)</f>
        <v>215</v>
      </c>
      <c r="E47" s="22">
        <f>VLOOKUP($R47,'1980'!$U$487:$AK$540,6)</f>
        <v>184</v>
      </c>
      <c r="F47" s="22">
        <f>VLOOKUP($R47,'1980'!$U$487:$AK$540,7)</f>
        <v>105</v>
      </c>
      <c r="G47" s="22">
        <f>VLOOKUP($R47,'1980'!$U$487:$AK$540,8)</f>
        <v>132</v>
      </c>
      <c r="H47" s="23">
        <f>VLOOKUP($R47,'1980'!$U$487:$AK$540,9)</f>
        <v>803</v>
      </c>
      <c r="I47" s="22">
        <f>VLOOKUP($R47,'1980'!$U$487:$AK$540,10)</f>
        <v>126</v>
      </c>
      <c r="J47" s="22">
        <f>VLOOKUP($R47,'1980'!$U$487:$AK$540,11)</f>
        <v>133</v>
      </c>
      <c r="K47" s="22">
        <f>VLOOKUP($R47,'1980'!$U$487:$AK$540,12)</f>
        <v>541</v>
      </c>
      <c r="L47" s="22">
        <f>VLOOKUP($R47,'1980'!$U$487:$AK$540,13)</f>
        <v>359</v>
      </c>
      <c r="M47" s="22">
        <f>VLOOKUP($R47,'1980'!$U$487:$AK$540,14)</f>
        <v>107</v>
      </c>
      <c r="N47" s="22">
        <f>VLOOKUP($R47,'1980'!$U$487:$AK$540,15)</f>
        <v>191</v>
      </c>
      <c r="O47" s="23">
        <f>VLOOKUP($R47,'1980'!$U$487:$AK$540,16)</f>
        <v>1457</v>
      </c>
      <c r="P47" s="22">
        <f>VLOOKUP($R47,'1980'!$U$487:$AK$540,17)</f>
        <v>2260</v>
      </c>
      <c r="R47">
        <v>36</v>
      </c>
    </row>
    <row r="48" spans="1:18">
      <c r="A48" s="38" t="s">
        <v>72</v>
      </c>
      <c r="B48" s="22">
        <f>VLOOKUP($R48,'1980'!$U$487:$AK$540,3)</f>
        <v>60</v>
      </c>
      <c r="C48" s="22">
        <f>VLOOKUP($R48,'1980'!$U$487:$AK$540,4)</f>
        <v>143</v>
      </c>
      <c r="D48" s="22">
        <f>VLOOKUP($R48,'1980'!$U$487:$AK$540,5)</f>
        <v>94</v>
      </c>
      <c r="E48" s="22">
        <f>VLOOKUP($R48,'1980'!$U$487:$AK$540,6)</f>
        <v>356</v>
      </c>
      <c r="F48" s="22">
        <f>VLOOKUP($R48,'1980'!$U$487:$AK$540,7)</f>
        <v>163</v>
      </c>
      <c r="G48" s="22">
        <f>VLOOKUP($R48,'1980'!$U$487:$AK$540,8)</f>
        <v>261</v>
      </c>
      <c r="H48" s="23">
        <f>VLOOKUP($R48,'1980'!$U$487:$AK$540,9)</f>
        <v>1077</v>
      </c>
      <c r="I48" s="22">
        <f>VLOOKUP($R48,'1980'!$U$487:$AK$540,10)</f>
        <v>34</v>
      </c>
      <c r="J48" s="22">
        <f>VLOOKUP($R48,'1980'!$U$487:$AK$540,11)</f>
        <v>16</v>
      </c>
      <c r="K48" s="22">
        <f>VLOOKUP($R48,'1980'!$U$487:$AK$540,12)</f>
        <v>84</v>
      </c>
      <c r="L48" s="22">
        <f>VLOOKUP($R48,'1980'!$U$487:$AK$540,13)</f>
        <v>81</v>
      </c>
      <c r="M48" s="22">
        <f>VLOOKUP($R48,'1980'!$U$487:$AK$540,14)</f>
        <v>26</v>
      </c>
      <c r="N48" s="22">
        <f>VLOOKUP($R48,'1980'!$U$487:$AK$540,15)</f>
        <v>153</v>
      </c>
      <c r="O48" s="23">
        <f>VLOOKUP($R48,'1980'!$U$487:$AK$540,16)</f>
        <v>394</v>
      </c>
      <c r="P48" s="22">
        <f>VLOOKUP($R48,'1980'!$U$487:$AK$540,17)</f>
        <v>1471</v>
      </c>
      <c r="R48">
        <v>37</v>
      </c>
    </row>
    <row r="49" spans="1:18">
      <c r="A49" s="38" t="s">
        <v>73</v>
      </c>
      <c r="B49" s="22">
        <f>VLOOKUP($R49,'1980'!$U$487:$AK$540,3)</f>
        <v>6</v>
      </c>
      <c r="C49" s="22">
        <f>VLOOKUP($R49,'1980'!$U$487:$AK$540,4)</f>
        <v>12</v>
      </c>
      <c r="D49" s="22">
        <f>VLOOKUP($R49,'1980'!$U$487:$AK$540,5)</f>
        <v>17</v>
      </c>
      <c r="E49" s="22">
        <f>VLOOKUP($R49,'1980'!$U$487:$AK$540,6)</f>
        <v>13</v>
      </c>
      <c r="F49" s="22">
        <f>VLOOKUP($R49,'1980'!$U$487:$AK$540,7)</f>
        <v>3</v>
      </c>
      <c r="G49" s="22">
        <f>VLOOKUP($R49,'1980'!$U$487:$AK$540,8)</f>
        <v>11</v>
      </c>
      <c r="H49" s="23">
        <f>VLOOKUP($R49,'1980'!$U$487:$AK$540,9)</f>
        <v>62</v>
      </c>
      <c r="I49" s="22">
        <f>VLOOKUP($R49,'1980'!$U$487:$AK$540,10)</f>
        <v>3</v>
      </c>
      <c r="J49" s="22">
        <f>VLOOKUP($R49,'1980'!$U$487:$AK$540,11)</f>
        <v>0</v>
      </c>
      <c r="K49" s="22">
        <f>VLOOKUP($R49,'1980'!$U$487:$AK$540,12)</f>
        <v>4</v>
      </c>
      <c r="L49" s="22">
        <f>VLOOKUP($R49,'1980'!$U$487:$AK$540,13)</f>
        <v>5</v>
      </c>
      <c r="M49" s="22">
        <f>VLOOKUP($R49,'1980'!$U$487:$AK$540,14)</f>
        <v>0</v>
      </c>
      <c r="N49" s="22">
        <f>VLOOKUP($R49,'1980'!$U$487:$AK$540,15)</f>
        <v>7</v>
      </c>
      <c r="O49" s="23">
        <f>VLOOKUP($R49,'1980'!$U$487:$AK$540,16)</f>
        <v>19</v>
      </c>
      <c r="P49" s="22">
        <f>VLOOKUP($R49,'1980'!$U$487:$AK$540,17)</f>
        <v>81</v>
      </c>
      <c r="R49">
        <v>38</v>
      </c>
    </row>
    <row r="50" spans="1:18">
      <c r="A50" s="44" t="s">
        <v>74</v>
      </c>
      <c r="B50" s="45">
        <f>VLOOKUP($R50,'1980'!$U$487:$AK$540,3)</f>
        <v>75</v>
      </c>
      <c r="C50" s="45">
        <f>VLOOKUP($R50,'1980'!$U$487:$AK$540,4)</f>
        <v>109</v>
      </c>
      <c r="D50" s="45">
        <f>VLOOKUP($R50,'1980'!$U$487:$AK$540,5)</f>
        <v>177</v>
      </c>
      <c r="E50" s="45">
        <f>VLOOKUP($R50,'1980'!$U$487:$AK$540,6)</f>
        <v>300</v>
      </c>
      <c r="F50" s="45">
        <f>VLOOKUP($R50,'1980'!$U$487:$AK$540,7)</f>
        <v>86</v>
      </c>
      <c r="G50" s="45">
        <f>VLOOKUP($R50,'1980'!$U$487:$AK$540,8)</f>
        <v>281</v>
      </c>
      <c r="H50" s="46">
        <f>VLOOKUP($R50,'1980'!$U$487:$AK$540,9)</f>
        <v>1028</v>
      </c>
      <c r="I50" s="45">
        <f>VLOOKUP($R50,'1980'!$U$487:$AK$540,10)</f>
        <v>92</v>
      </c>
      <c r="J50" s="45">
        <f>VLOOKUP($R50,'1980'!$U$487:$AK$540,11)</f>
        <v>33</v>
      </c>
      <c r="K50" s="45">
        <f>VLOOKUP($R50,'1980'!$U$487:$AK$540,12)</f>
        <v>170</v>
      </c>
      <c r="L50" s="45">
        <f>VLOOKUP($R50,'1980'!$U$487:$AK$540,13)</f>
        <v>152</v>
      </c>
      <c r="M50" s="45">
        <f>VLOOKUP($R50,'1980'!$U$487:$AK$540,14)</f>
        <v>122</v>
      </c>
      <c r="N50" s="45">
        <f>VLOOKUP($R50,'1980'!$U$487:$AK$540,15)</f>
        <v>175</v>
      </c>
      <c r="O50" s="46">
        <f>VLOOKUP($R50,'1980'!$U$487:$AK$540,16)</f>
        <v>744</v>
      </c>
      <c r="P50" s="45">
        <f>VLOOKUP($R50,'1980'!$U$487:$AK$540,17)</f>
        <v>1772</v>
      </c>
      <c r="R50">
        <v>39</v>
      </c>
    </row>
    <row r="51" spans="1:18">
      <c r="A51" s="38" t="s">
        <v>75</v>
      </c>
      <c r="B51" s="22">
        <f>VLOOKUP($R51,'1980'!$U$487:$AK$540,3)</f>
        <v>59</v>
      </c>
      <c r="C51" s="22">
        <f>VLOOKUP($R51,'1980'!$U$487:$AK$540,4)</f>
        <v>65</v>
      </c>
      <c r="D51" s="22">
        <f>VLOOKUP($R51,'1980'!$U$487:$AK$540,5)</f>
        <v>66</v>
      </c>
      <c r="E51" s="22">
        <f>VLOOKUP($R51,'1980'!$U$487:$AK$540,6)</f>
        <v>117</v>
      </c>
      <c r="F51" s="22">
        <f>VLOOKUP($R51,'1980'!$U$487:$AK$540,7)</f>
        <v>0</v>
      </c>
      <c r="G51" s="22">
        <f>VLOOKUP($R51,'1980'!$U$487:$AK$540,8)</f>
        <v>165</v>
      </c>
      <c r="H51" s="23">
        <f>VLOOKUP($R51,'1980'!$U$487:$AK$540,9)</f>
        <v>472</v>
      </c>
      <c r="I51" s="22">
        <f>VLOOKUP($R51,'1980'!$U$487:$AK$540,10)</f>
        <v>28</v>
      </c>
      <c r="J51" s="22">
        <f>VLOOKUP($R51,'1980'!$U$487:$AK$540,11)</f>
        <v>16</v>
      </c>
      <c r="K51" s="22">
        <f>VLOOKUP($R51,'1980'!$U$487:$AK$540,12)</f>
        <v>42</v>
      </c>
      <c r="L51" s="22">
        <f>VLOOKUP($R51,'1980'!$U$487:$AK$540,13)</f>
        <v>40</v>
      </c>
      <c r="M51" s="22">
        <f>VLOOKUP($R51,'1980'!$U$487:$AK$540,14)</f>
        <v>11</v>
      </c>
      <c r="N51" s="22">
        <f>VLOOKUP($R51,'1980'!$U$487:$AK$540,15)</f>
        <v>39</v>
      </c>
      <c r="O51" s="23">
        <f>VLOOKUP($R51,'1980'!$U$487:$AK$540,16)</f>
        <v>176</v>
      </c>
      <c r="P51" s="22">
        <f>VLOOKUP($R51,'1980'!$U$487:$AK$540,17)</f>
        <v>648</v>
      </c>
      <c r="R51">
        <v>40</v>
      </c>
    </row>
    <row r="52" spans="1:18">
      <c r="A52" s="38" t="s">
        <v>76</v>
      </c>
      <c r="B52" s="22">
        <f>VLOOKUP($R52,'1980'!$U$487:$AK$540,3)</f>
        <v>44</v>
      </c>
      <c r="C52" s="22">
        <f>VLOOKUP($R52,'1980'!$U$487:$AK$540,4)</f>
        <v>175</v>
      </c>
      <c r="D52" s="22">
        <f>VLOOKUP($R52,'1980'!$U$487:$AK$540,5)</f>
        <v>85</v>
      </c>
      <c r="E52" s="22">
        <f>VLOOKUP($R52,'1980'!$U$487:$AK$540,6)</f>
        <v>108</v>
      </c>
      <c r="F52" s="22">
        <f>VLOOKUP($R52,'1980'!$U$487:$AK$540,7)</f>
        <v>19</v>
      </c>
      <c r="G52" s="22">
        <f>VLOOKUP($R52,'1980'!$U$487:$AK$540,8)</f>
        <v>45</v>
      </c>
      <c r="H52" s="23">
        <f>VLOOKUP($R52,'1980'!$U$487:$AK$540,9)</f>
        <v>476</v>
      </c>
      <c r="I52" s="22">
        <f>VLOOKUP($R52,'1980'!$U$487:$AK$540,10)</f>
        <v>7</v>
      </c>
      <c r="J52" s="22">
        <f>VLOOKUP($R52,'1980'!$U$487:$AK$540,11)</f>
        <v>15</v>
      </c>
      <c r="K52" s="22">
        <f>VLOOKUP($R52,'1980'!$U$487:$AK$540,12)</f>
        <v>56</v>
      </c>
      <c r="L52" s="22">
        <f>VLOOKUP($R52,'1980'!$U$487:$AK$540,13)</f>
        <v>44</v>
      </c>
      <c r="M52" s="22">
        <f>VLOOKUP($R52,'1980'!$U$487:$AK$540,14)</f>
        <v>13</v>
      </c>
      <c r="N52" s="22">
        <f>VLOOKUP($R52,'1980'!$U$487:$AK$540,15)</f>
        <v>15</v>
      </c>
      <c r="O52" s="23">
        <f>VLOOKUP($R52,'1980'!$U$487:$AK$540,16)</f>
        <v>150</v>
      </c>
      <c r="P52" s="22">
        <f>VLOOKUP($R52,'1980'!$U$487:$AK$540,17)</f>
        <v>626</v>
      </c>
      <c r="R52">
        <v>41</v>
      </c>
    </row>
    <row r="53" spans="1:18">
      <c r="A53" s="38" t="s">
        <v>77</v>
      </c>
      <c r="B53" s="22">
        <f>VLOOKUP($R53,'1980'!$U$487:$AK$540,3)</f>
        <v>55</v>
      </c>
      <c r="C53" s="22">
        <f>VLOOKUP($R53,'1980'!$U$487:$AK$540,4)</f>
        <v>202</v>
      </c>
      <c r="D53" s="22">
        <f>VLOOKUP($R53,'1980'!$U$487:$AK$540,5)</f>
        <v>383</v>
      </c>
      <c r="E53" s="22">
        <f>VLOOKUP($R53,'1980'!$U$487:$AK$540,6)</f>
        <v>226</v>
      </c>
      <c r="F53" s="22">
        <f>VLOOKUP($R53,'1980'!$U$487:$AK$540,7)</f>
        <v>87</v>
      </c>
      <c r="G53" s="22">
        <f>VLOOKUP($R53,'1980'!$U$487:$AK$540,8)</f>
        <v>162</v>
      </c>
      <c r="H53" s="23">
        <f>VLOOKUP($R53,'1980'!$U$487:$AK$540,9)</f>
        <v>1115</v>
      </c>
      <c r="I53" s="22">
        <f>VLOOKUP($R53,'1980'!$U$487:$AK$540,10)</f>
        <v>48</v>
      </c>
      <c r="J53" s="22">
        <f>VLOOKUP($R53,'1980'!$U$487:$AK$540,11)</f>
        <v>36</v>
      </c>
      <c r="K53" s="22">
        <f>VLOOKUP($R53,'1980'!$U$487:$AK$540,12)</f>
        <v>304</v>
      </c>
      <c r="L53" s="22">
        <f>VLOOKUP($R53,'1980'!$U$487:$AK$540,13)</f>
        <v>138</v>
      </c>
      <c r="M53" s="22">
        <f>VLOOKUP($R53,'1980'!$U$487:$AK$540,14)</f>
        <v>46</v>
      </c>
      <c r="N53" s="22">
        <f>VLOOKUP($R53,'1980'!$U$487:$AK$540,15)</f>
        <v>190</v>
      </c>
      <c r="O53" s="23">
        <f>VLOOKUP($R53,'1980'!$U$487:$AK$540,16)</f>
        <v>762</v>
      </c>
      <c r="P53" s="22">
        <f>VLOOKUP($R53,'1980'!$U$487:$AK$540,17)</f>
        <v>1877</v>
      </c>
      <c r="R53">
        <v>42</v>
      </c>
    </row>
    <row r="54" spans="1:18">
      <c r="A54" s="44" t="s">
        <v>78</v>
      </c>
      <c r="B54" s="45">
        <f>VLOOKUP($R54,'1980'!$U$487:$AK$540,3)</f>
        <v>2</v>
      </c>
      <c r="C54" s="45">
        <f>VLOOKUP($R54,'1980'!$U$487:$AK$540,4)</f>
        <v>7</v>
      </c>
      <c r="D54" s="45">
        <f>VLOOKUP($R54,'1980'!$U$487:$AK$540,5)</f>
        <v>2</v>
      </c>
      <c r="E54" s="45">
        <f>VLOOKUP($R54,'1980'!$U$487:$AK$540,6)</f>
        <v>4</v>
      </c>
      <c r="F54" s="45">
        <f>VLOOKUP($R54,'1980'!$U$487:$AK$540,7)</f>
        <v>1</v>
      </c>
      <c r="G54" s="45">
        <f>VLOOKUP($R54,'1980'!$U$487:$AK$540,8)</f>
        <v>3</v>
      </c>
      <c r="H54" s="46">
        <f>VLOOKUP($R54,'1980'!$U$487:$AK$540,9)</f>
        <v>19</v>
      </c>
      <c r="I54" s="45">
        <f>VLOOKUP($R54,'1980'!$U$487:$AK$540,10)</f>
        <v>9</v>
      </c>
      <c r="J54" s="45">
        <f>VLOOKUP($R54,'1980'!$U$487:$AK$540,11)</f>
        <v>4</v>
      </c>
      <c r="K54" s="45">
        <f>VLOOKUP($R54,'1980'!$U$487:$AK$540,12)</f>
        <v>47</v>
      </c>
      <c r="L54" s="45">
        <f>VLOOKUP($R54,'1980'!$U$487:$AK$540,13)</f>
        <v>9</v>
      </c>
      <c r="M54" s="45">
        <f>VLOOKUP($R54,'1980'!$U$487:$AK$540,14)</f>
        <v>6</v>
      </c>
      <c r="N54" s="45">
        <f>VLOOKUP($R54,'1980'!$U$487:$AK$540,15)</f>
        <v>6</v>
      </c>
      <c r="O54" s="46">
        <f>VLOOKUP($R54,'1980'!$U$487:$AK$540,16)</f>
        <v>81</v>
      </c>
      <c r="P54" s="45">
        <f>VLOOKUP($R54,'1980'!$U$487:$AK$540,17)</f>
        <v>100</v>
      </c>
      <c r="R54">
        <v>44</v>
      </c>
    </row>
    <row r="55" spans="1:18">
      <c r="A55" s="38" t="s">
        <v>79</v>
      </c>
      <c r="B55" s="22">
        <f>VLOOKUP($R55,'1980'!$U$487:$AK$540,3)</f>
        <v>59</v>
      </c>
      <c r="C55" s="22">
        <f>VLOOKUP($R55,'1980'!$U$487:$AK$540,4)</f>
        <v>115</v>
      </c>
      <c r="D55" s="22">
        <f>VLOOKUP($R55,'1980'!$U$487:$AK$540,5)</f>
        <v>146</v>
      </c>
      <c r="E55" s="22">
        <f>VLOOKUP($R55,'1980'!$U$487:$AK$540,6)</f>
        <v>270</v>
      </c>
      <c r="F55" s="22">
        <f>VLOOKUP($R55,'1980'!$U$487:$AK$540,7)</f>
        <v>34</v>
      </c>
      <c r="G55" s="22">
        <f>VLOOKUP($R55,'1980'!$U$487:$AK$540,8)</f>
        <v>146</v>
      </c>
      <c r="H55" s="23">
        <f>VLOOKUP($R55,'1980'!$U$487:$AK$540,9)</f>
        <v>770</v>
      </c>
      <c r="I55" s="22">
        <f>VLOOKUP($R55,'1980'!$U$487:$AK$540,10)</f>
        <v>14</v>
      </c>
      <c r="J55" s="22">
        <f>VLOOKUP($R55,'1980'!$U$487:$AK$540,11)</f>
        <v>1</v>
      </c>
      <c r="K55" s="22">
        <f>VLOOKUP($R55,'1980'!$U$487:$AK$540,12)</f>
        <v>70</v>
      </c>
      <c r="L55" s="22">
        <f>VLOOKUP($R55,'1980'!$U$487:$AK$540,13)</f>
        <v>87</v>
      </c>
      <c r="M55" s="22">
        <f>VLOOKUP($R55,'1980'!$U$487:$AK$540,14)</f>
        <v>14</v>
      </c>
      <c r="N55" s="22">
        <f>VLOOKUP($R55,'1980'!$U$487:$AK$540,15)</f>
        <v>40</v>
      </c>
      <c r="O55" s="23">
        <f>VLOOKUP($R55,'1980'!$U$487:$AK$540,16)</f>
        <v>226</v>
      </c>
      <c r="P55" s="22">
        <f>VLOOKUP($R55,'1980'!$U$487:$AK$540,17)</f>
        <v>996</v>
      </c>
      <c r="R55">
        <v>45</v>
      </c>
    </row>
    <row r="56" spans="1:18">
      <c r="A56" s="38" t="s">
        <v>80</v>
      </c>
      <c r="B56" s="22">
        <f>VLOOKUP($R56,'1980'!$U$487:$AK$540,3)</f>
        <v>7</v>
      </c>
      <c r="C56" s="22">
        <f>VLOOKUP($R56,'1980'!$U$487:$AK$540,4)</f>
        <v>35</v>
      </c>
      <c r="D56" s="22">
        <f>VLOOKUP($R56,'1980'!$U$487:$AK$540,5)</f>
        <v>22</v>
      </c>
      <c r="E56" s="22">
        <f>VLOOKUP($R56,'1980'!$U$487:$AK$540,6)</f>
        <v>36</v>
      </c>
      <c r="F56" s="22">
        <f>VLOOKUP($R56,'1980'!$U$487:$AK$540,7)</f>
        <v>9</v>
      </c>
      <c r="G56" s="22">
        <f>VLOOKUP($R56,'1980'!$U$487:$AK$540,8)</f>
        <v>26</v>
      </c>
      <c r="H56" s="23">
        <f>VLOOKUP($R56,'1980'!$U$487:$AK$540,9)</f>
        <v>135</v>
      </c>
      <c r="I56" s="22">
        <f>VLOOKUP($R56,'1980'!$U$487:$AK$540,10)</f>
        <v>0</v>
      </c>
      <c r="J56" s="22">
        <f>VLOOKUP($R56,'1980'!$U$487:$AK$540,11)</f>
        <v>0</v>
      </c>
      <c r="K56" s="22">
        <f>VLOOKUP($R56,'1980'!$U$487:$AK$540,12)</f>
        <v>10</v>
      </c>
      <c r="L56" s="22">
        <f>VLOOKUP($R56,'1980'!$U$487:$AK$540,13)</f>
        <v>4</v>
      </c>
      <c r="M56" s="22">
        <f>VLOOKUP($R56,'1980'!$U$487:$AK$540,14)</f>
        <v>1</v>
      </c>
      <c r="N56" s="22">
        <f>VLOOKUP($R56,'1980'!$U$487:$AK$540,15)</f>
        <v>2</v>
      </c>
      <c r="O56" s="23">
        <f>VLOOKUP($R56,'1980'!$U$487:$AK$540,16)</f>
        <v>17</v>
      </c>
      <c r="P56" s="22">
        <f>VLOOKUP($R56,'1980'!$U$487:$AK$540,17)</f>
        <v>152</v>
      </c>
      <c r="R56">
        <v>46</v>
      </c>
    </row>
    <row r="57" spans="1:18">
      <c r="A57" s="38" t="s">
        <v>81</v>
      </c>
      <c r="B57" s="22">
        <f>VLOOKUP($R57,'1980'!$U$487:$AK$540,3)</f>
        <v>81</v>
      </c>
      <c r="C57" s="22">
        <f>VLOOKUP($R57,'1980'!$U$487:$AK$540,4)</f>
        <v>79</v>
      </c>
      <c r="D57" s="22">
        <f>VLOOKUP($R57,'1980'!$U$487:$AK$540,5)</f>
        <v>207</v>
      </c>
      <c r="E57" s="22">
        <f>VLOOKUP($R57,'1980'!$U$487:$AK$540,6)</f>
        <v>121</v>
      </c>
      <c r="F57" s="22">
        <f>VLOOKUP($R57,'1980'!$U$487:$AK$540,7)</f>
        <v>95</v>
      </c>
      <c r="G57" s="22">
        <f>VLOOKUP($R57,'1980'!$U$487:$AK$540,8)</f>
        <v>104</v>
      </c>
      <c r="H57" s="23">
        <f>VLOOKUP($R57,'1980'!$U$487:$AK$540,9)</f>
        <v>687</v>
      </c>
      <c r="I57" s="22">
        <f>VLOOKUP($R57,'1980'!$U$487:$AK$540,10)</f>
        <v>49</v>
      </c>
      <c r="J57" s="22">
        <f>VLOOKUP($R57,'1980'!$U$487:$AK$540,11)</f>
        <v>0</v>
      </c>
      <c r="K57" s="22">
        <f>VLOOKUP($R57,'1980'!$U$487:$AK$540,12)</f>
        <v>162</v>
      </c>
      <c r="L57" s="22">
        <f>VLOOKUP($R57,'1980'!$U$487:$AK$540,13)</f>
        <v>66</v>
      </c>
      <c r="M57" s="22">
        <f>VLOOKUP($R57,'1980'!$U$487:$AK$540,14)</f>
        <v>56</v>
      </c>
      <c r="N57" s="22">
        <f>VLOOKUP($R57,'1980'!$U$487:$AK$540,15)</f>
        <v>68</v>
      </c>
      <c r="O57" s="23">
        <f>VLOOKUP($R57,'1980'!$U$487:$AK$540,16)</f>
        <v>401</v>
      </c>
      <c r="P57" s="22">
        <f>VLOOKUP($R57,'1980'!$U$487:$AK$540,17)</f>
        <v>1088</v>
      </c>
      <c r="R57">
        <v>47</v>
      </c>
    </row>
    <row r="58" spans="1:18">
      <c r="A58" s="44" t="s">
        <v>82</v>
      </c>
      <c r="B58" s="45">
        <f>VLOOKUP($R58,'1980'!$U$487:$AK$540,3)</f>
        <v>232</v>
      </c>
      <c r="C58" s="45">
        <f>VLOOKUP($R58,'1980'!$U$487:$AK$540,4)</f>
        <v>379</v>
      </c>
      <c r="D58" s="45">
        <f>VLOOKUP($R58,'1980'!$U$487:$AK$540,5)</f>
        <v>181</v>
      </c>
      <c r="E58" s="45">
        <f>VLOOKUP($R58,'1980'!$U$487:$AK$540,6)</f>
        <v>564</v>
      </c>
      <c r="F58" s="45">
        <f>VLOOKUP($R58,'1980'!$U$487:$AK$540,7)</f>
        <v>66</v>
      </c>
      <c r="G58" s="45">
        <f>VLOOKUP($R58,'1980'!$U$487:$AK$540,8)</f>
        <v>383</v>
      </c>
      <c r="H58" s="46">
        <f>VLOOKUP($R58,'1980'!$U$487:$AK$540,9)</f>
        <v>1805</v>
      </c>
      <c r="I58" s="45">
        <f>VLOOKUP($R58,'1980'!$U$487:$AK$540,10)</f>
        <v>321</v>
      </c>
      <c r="J58" s="45">
        <f>VLOOKUP($R58,'1980'!$U$487:$AK$540,11)</f>
        <v>172</v>
      </c>
      <c r="K58" s="45">
        <f>VLOOKUP($R58,'1980'!$U$487:$AK$540,12)</f>
        <v>338</v>
      </c>
      <c r="L58" s="45">
        <f>VLOOKUP($R58,'1980'!$U$487:$AK$540,13)</f>
        <v>89</v>
      </c>
      <c r="M58" s="45">
        <f>VLOOKUP($R58,'1980'!$U$487:$AK$540,14)</f>
        <v>5</v>
      </c>
      <c r="N58" s="45">
        <f>VLOOKUP($R58,'1980'!$U$487:$AK$540,15)</f>
        <v>640</v>
      </c>
      <c r="O58" s="46">
        <f>VLOOKUP($R58,'1980'!$U$487:$AK$540,16)</f>
        <v>1565</v>
      </c>
      <c r="P58" s="45">
        <f>VLOOKUP($R58,'1980'!$U$487:$AK$540,17)</f>
        <v>3370</v>
      </c>
      <c r="R58">
        <v>48</v>
      </c>
    </row>
    <row r="59" spans="1:18">
      <c r="A59" s="38" t="s">
        <v>83</v>
      </c>
      <c r="B59" s="22">
        <f>VLOOKUP($R59,'1980'!$U$487:$AK$540,3)</f>
        <v>57</v>
      </c>
      <c r="C59" s="22">
        <f>VLOOKUP($R59,'1980'!$U$487:$AK$540,4)</f>
        <v>31</v>
      </c>
      <c r="D59" s="22">
        <f>VLOOKUP($R59,'1980'!$U$487:$AK$540,5)</f>
        <v>34</v>
      </c>
      <c r="E59" s="22">
        <f>VLOOKUP($R59,'1980'!$U$487:$AK$540,6)</f>
        <v>24</v>
      </c>
      <c r="F59" s="22">
        <f>VLOOKUP($R59,'1980'!$U$487:$AK$540,7)</f>
        <v>6</v>
      </c>
      <c r="G59" s="22">
        <f>VLOOKUP($R59,'1980'!$U$487:$AK$540,8)</f>
        <v>27</v>
      </c>
      <c r="H59" s="23">
        <f>VLOOKUP($R59,'1980'!$U$487:$AK$540,9)</f>
        <v>179</v>
      </c>
      <c r="I59" s="22">
        <f>VLOOKUP($R59,'1980'!$U$487:$AK$540,10)</f>
        <v>27</v>
      </c>
      <c r="J59" s="22">
        <f>VLOOKUP($R59,'1980'!$U$487:$AK$540,11)</f>
        <v>4</v>
      </c>
      <c r="K59" s="22">
        <f>VLOOKUP($R59,'1980'!$U$487:$AK$540,12)</f>
        <v>27</v>
      </c>
      <c r="L59" s="22">
        <f>VLOOKUP($R59,'1980'!$U$487:$AK$540,13)</f>
        <v>38</v>
      </c>
      <c r="M59" s="22">
        <f>VLOOKUP($R59,'1980'!$U$487:$AK$540,14)</f>
        <v>15</v>
      </c>
      <c r="N59" s="22">
        <f>VLOOKUP($R59,'1980'!$U$487:$AK$540,15)</f>
        <v>13</v>
      </c>
      <c r="O59" s="23">
        <f>VLOOKUP($R59,'1980'!$U$487:$AK$540,16)</f>
        <v>124</v>
      </c>
      <c r="P59" s="22">
        <f>VLOOKUP($R59,'1980'!$U$487:$AK$540,17)</f>
        <v>303</v>
      </c>
      <c r="R59">
        <v>49</v>
      </c>
    </row>
    <row r="60" spans="1:18">
      <c r="A60" s="38" t="s">
        <v>84</v>
      </c>
      <c r="B60" s="22">
        <f>VLOOKUP($R60,'1980'!$U$487:$AK$540,3)</f>
        <v>11</v>
      </c>
      <c r="C60" s="22">
        <f>VLOOKUP($R60,'1980'!$U$487:$AK$540,4)</f>
        <v>16</v>
      </c>
      <c r="D60" s="22">
        <f>VLOOKUP($R60,'1980'!$U$487:$AK$540,5)</f>
        <v>19</v>
      </c>
      <c r="E60" s="22">
        <f>VLOOKUP($R60,'1980'!$U$487:$AK$540,6)</f>
        <v>21</v>
      </c>
      <c r="F60" s="22">
        <f>VLOOKUP($R60,'1980'!$U$487:$AK$540,7)</f>
        <v>3</v>
      </c>
      <c r="G60" s="22">
        <f>VLOOKUP($R60,'1980'!$U$487:$AK$540,8)</f>
        <v>20</v>
      </c>
      <c r="H60" s="23">
        <f>VLOOKUP($R60,'1980'!$U$487:$AK$540,9)</f>
        <v>90</v>
      </c>
      <c r="I60" s="22">
        <f>VLOOKUP($R60,'1980'!$U$487:$AK$540,10)</f>
        <v>4</v>
      </c>
      <c r="J60" s="22">
        <f>VLOOKUP($R60,'1980'!$U$487:$AK$540,11)</f>
        <v>4</v>
      </c>
      <c r="K60" s="22">
        <f>VLOOKUP($R60,'1980'!$U$487:$AK$540,12)</f>
        <v>11</v>
      </c>
      <c r="L60" s="22">
        <f>VLOOKUP($R60,'1980'!$U$487:$AK$540,13)</f>
        <v>6</v>
      </c>
      <c r="M60" s="22">
        <f>VLOOKUP($R60,'1980'!$U$487:$AK$540,14)</f>
        <v>0</v>
      </c>
      <c r="N60" s="22">
        <f>VLOOKUP($R60,'1980'!$U$487:$AK$540,15)</f>
        <v>1</v>
      </c>
      <c r="O60" s="23">
        <f>VLOOKUP($R60,'1980'!$U$487:$AK$540,16)</f>
        <v>26</v>
      </c>
      <c r="P60" s="22">
        <f>VLOOKUP($R60,'1980'!$U$487:$AK$540,17)</f>
        <v>116</v>
      </c>
      <c r="R60">
        <v>50</v>
      </c>
    </row>
    <row r="61" spans="1:18">
      <c r="A61" s="38" t="s">
        <v>85</v>
      </c>
      <c r="B61" s="22">
        <f>VLOOKUP($R61,'1980'!$U$487:$AK$540,3)</f>
        <v>64</v>
      </c>
      <c r="C61" s="22">
        <f>VLOOKUP($R61,'1980'!$U$487:$AK$540,4)</f>
        <v>124</v>
      </c>
      <c r="D61" s="22">
        <f>VLOOKUP($R61,'1980'!$U$487:$AK$540,5)</f>
        <v>170</v>
      </c>
      <c r="E61" s="22">
        <f>VLOOKUP($R61,'1980'!$U$487:$AK$540,6)</f>
        <v>201</v>
      </c>
      <c r="F61" s="22">
        <f>VLOOKUP($R61,'1980'!$U$487:$AK$540,7)</f>
        <v>18</v>
      </c>
      <c r="G61" s="22">
        <f>VLOOKUP($R61,'1980'!$U$487:$AK$540,8)</f>
        <v>76</v>
      </c>
      <c r="H61" s="23">
        <f>VLOOKUP($R61,'1980'!$U$487:$AK$540,9)</f>
        <v>653</v>
      </c>
      <c r="I61" s="22">
        <f>VLOOKUP($R61,'1980'!$U$487:$AK$540,10)</f>
        <v>51</v>
      </c>
      <c r="J61" s="22">
        <f>VLOOKUP($R61,'1980'!$U$487:$AK$540,11)</f>
        <v>13</v>
      </c>
      <c r="K61" s="22">
        <f>VLOOKUP($R61,'1980'!$U$487:$AK$540,12)</f>
        <v>110</v>
      </c>
      <c r="L61" s="22">
        <f>VLOOKUP($R61,'1980'!$U$487:$AK$540,13)</f>
        <v>109</v>
      </c>
      <c r="M61" s="22">
        <f>VLOOKUP($R61,'1980'!$U$487:$AK$540,14)</f>
        <v>37</v>
      </c>
      <c r="N61" s="22">
        <f>VLOOKUP($R61,'1980'!$U$487:$AK$540,15)</f>
        <v>31</v>
      </c>
      <c r="O61" s="23">
        <f>VLOOKUP($R61,'1980'!$U$487:$AK$540,16)</f>
        <v>351</v>
      </c>
      <c r="P61" s="22">
        <f>VLOOKUP($R61,'1980'!$U$487:$AK$540,17)</f>
        <v>1004</v>
      </c>
      <c r="R61">
        <v>51</v>
      </c>
    </row>
    <row r="62" spans="1:18">
      <c r="A62" s="44" t="s">
        <v>86</v>
      </c>
      <c r="B62" s="45">
        <f>VLOOKUP($R62,'1980'!$U$487:$AK$540,3)</f>
        <v>54</v>
      </c>
      <c r="C62" s="45">
        <f>VLOOKUP($R62,'1980'!$U$487:$AK$540,4)</f>
        <v>131</v>
      </c>
      <c r="D62" s="45">
        <f>VLOOKUP($R62,'1980'!$U$487:$AK$540,5)</f>
        <v>81</v>
      </c>
      <c r="E62" s="45">
        <f>VLOOKUP($R62,'1980'!$U$487:$AK$540,6)</f>
        <v>117</v>
      </c>
      <c r="F62" s="45">
        <f>VLOOKUP($R62,'1980'!$U$487:$AK$540,7)</f>
        <v>46</v>
      </c>
      <c r="G62" s="45">
        <f>VLOOKUP($R62,'1980'!$U$487:$AK$540,8)</f>
        <v>44</v>
      </c>
      <c r="H62" s="46">
        <f>VLOOKUP($R62,'1980'!$U$487:$AK$540,9)</f>
        <v>473</v>
      </c>
      <c r="I62" s="45">
        <f>VLOOKUP($R62,'1980'!$U$487:$AK$540,10)</f>
        <v>25</v>
      </c>
      <c r="J62" s="45">
        <f>VLOOKUP($R62,'1980'!$U$487:$AK$540,11)</f>
        <v>23</v>
      </c>
      <c r="K62" s="45">
        <f>VLOOKUP($R62,'1980'!$U$487:$AK$540,12)</f>
        <v>101</v>
      </c>
      <c r="L62" s="45">
        <f>VLOOKUP($R62,'1980'!$U$487:$AK$540,13)</f>
        <v>71</v>
      </c>
      <c r="M62" s="45">
        <f>VLOOKUP($R62,'1980'!$U$487:$AK$540,14)</f>
        <v>39</v>
      </c>
      <c r="N62" s="45">
        <f>VLOOKUP($R62,'1980'!$U$487:$AK$540,15)</f>
        <v>49</v>
      </c>
      <c r="O62" s="46">
        <f>VLOOKUP($R62,'1980'!$U$487:$AK$540,16)</f>
        <v>308</v>
      </c>
      <c r="P62" s="45">
        <f>VLOOKUP($R62,'1980'!$U$487:$AK$540,17)</f>
        <v>781</v>
      </c>
      <c r="R62">
        <v>53</v>
      </c>
    </row>
    <row r="63" spans="1:18">
      <c r="A63" s="38" t="s">
        <v>87</v>
      </c>
      <c r="B63" s="22">
        <f>VLOOKUP($R63,'1980'!$U$487:$AK$540,3)</f>
        <v>34</v>
      </c>
      <c r="C63" s="22">
        <f>VLOOKUP($R63,'1980'!$U$487:$AK$540,4)</f>
        <v>40</v>
      </c>
      <c r="D63" s="22">
        <f>VLOOKUP($R63,'1980'!$U$487:$AK$540,5)</f>
        <v>116</v>
      </c>
      <c r="E63" s="22">
        <f>VLOOKUP($R63,'1980'!$U$487:$AK$540,6)</f>
        <v>163</v>
      </c>
      <c r="F63" s="22">
        <f>VLOOKUP($R63,'1980'!$U$487:$AK$540,7)</f>
        <v>2</v>
      </c>
      <c r="G63" s="22">
        <f>VLOOKUP($R63,'1980'!$U$487:$AK$540,8)</f>
        <v>24</v>
      </c>
      <c r="H63" s="23">
        <f>VLOOKUP($R63,'1980'!$U$487:$AK$540,9)</f>
        <v>379</v>
      </c>
      <c r="I63" s="22">
        <f>VLOOKUP($R63,'1980'!$U$487:$AK$540,10)</f>
        <v>15</v>
      </c>
      <c r="J63" s="22">
        <f>VLOOKUP($R63,'1980'!$U$487:$AK$540,11)</f>
        <v>4</v>
      </c>
      <c r="K63" s="22">
        <f>VLOOKUP($R63,'1980'!$U$487:$AK$540,12)</f>
        <v>25</v>
      </c>
      <c r="L63" s="22">
        <f>VLOOKUP($R63,'1980'!$U$487:$AK$540,13)</f>
        <v>15</v>
      </c>
      <c r="M63" s="22">
        <f>VLOOKUP($R63,'1980'!$U$487:$AK$540,14)</f>
        <v>9</v>
      </c>
      <c r="N63" s="22">
        <f>VLOOKUP($R63,'1980'!$U$487:$AK$540,15)</f>
        <v>21</v>
      </c>
      <c r="O63" s="23">
        <f>VLOOKUP($R63,'1980'!$U$487:$AK$540,16)</f>
        <v>89</v>
      </c>
      <c r="P63" s="22">
        <f>VLOOKUP($R63,'1980'!$U$487:$AK$540,17)</f>
        <v>468</v>
      </c>
      <c r="R63">
        <v>54</v>
      </c>
    </row>
    <row r="64" spans="1:18">
      <c r="A64" s="38" t="s">
        <v>88</v>
      </c>
      <c r="B64" s="22">
        <f>VLOOKUP($R64,'1980'!$U$487:$AK$540,3)</f>
        <v>30</v>
      </c>
      <c r="C64" s="22">
        <f>VLOOKUP($R64,'1980'!$U$487:$AK$540,4)</f>
        <v>178</v>
      </c>
      <c r="D64" s="22">
        <f>VLOOKUP($R64,'1980'!$U$487:$AK$540,5)</f>
        <v>135</v>
      </c>
      <c r="E64" s="22">
        <f>VLOOKUP($R64,'1980'!$U$487:$AK$540,6)</f>
        <v>158</v>
      </c>
      <c r="F64" s="22">
        <f>VLOOKUP($R64,'1980'!$U$487:$AK$540,7)</f>
        <v>33</v>
      </c>
      <c r="G64" s="22">
        <f>VLOOKUP($R64,'1980'!$U$487:$AK$540,8)</f>
        <v>101</v>
      </c>
      <c r="H64" s="23">
        <f>VLOOKUP($R64,'1980'!$U$487:$AK$540,9)</f>
        <v>635</v>
      </c>
      <c r="I64" s="22">
        <f>VLOOKUP($R64,'1980'!$U$487:$AK$540,10)</f>
        <v>11</v>
      </c>
      <c r="J64" s="22">
        <f>VLOOKUP($R64,'1980'!$U$487:$AK$540,11)</f>
        <v>19</v>
      </c>
      <c r="K64" s="22">
        <f>VLOOKUP($R64,'1980'!$U$487:$AK$540,12)</f>
        <v>50</v>
      </c>
      <c r="L64" s="22">
        <f>VLOOKUP($R64,'1980'!$U$487:$AK$540,13)</f>
        <v>60</v>
      </c>
      <c r="M64" s="22">
        <f>VLOOKUP($R64,'1980'!$U$487:$AK$540,14)</f>
        <v>19</v>
      </c>
      <c r="N64" s="22">
        <f>VLOOKUP($R64,'1980'!$U$487:$AK$540,15)</f>
        <v>23</v>
      </c>
      <c r="O64" s="23">
        <f>VLOOKUP($R64,'1980'!$U$487:$AK$540,16)</f>
        <v>182</v>
      </c>
      <c r="P64" s="22">
        <f>VLOOKUP($R64,'1980'!$U$487:$AK$540,17)</f>
        <v>817</v>
      </c>
      <c r="R64">
        <v>55</v>
      </c>
    </row>
    <row r="65" spans="1:18" ht="15" thickBot="1">
      <c r="A65" s="38" t="s">
        <v>89</v>
      </c>
      <c r="B65" s="22">
        <f>VLOOKUP($R65,'1980'!$U$487:$AK$540,3)</f>
        <v>35</v>
      </c>
      <c r="C65" s="22">
        <f>VLOOKUP($R65,'1980'!$U$487:$AK$540,4)</f>
        <v>20</v>
      </c>
      <c r="D65" s="22">
        <f>VLOOKUP($R65,'1980'!$U$487:$AK$540,5)</f>
        <v>15</v>
      </c>
      <c r="E65" s="22">
        <f>VLOOKUP($R65,'1980'!$U$487:$AK$540,6)</f>
        <v>17</v>
      </c>
      <c r="F65" s="22">
        <f>VLOOKUP($R65,'1980'!$U$487:$AK$540,7)</f>
        <v>7</v>
      </c>
      <c r="G65" s="22">
        <f>VLOOKUP($R65,'1980'!$U$487:$AK$540,8)</f>
        <v>8</v>
      </c>
      <c r="H65" s="23">
        <f>VLOOKUP($R65,'1980'!$U$487:$AK$540,9)</f>
        <v>102</v>
      </c>
      <c r="I65" s="22">
        <f>VLOOKUP($R65,'1980'!$U$487:$AK$540,10)</f>
        <v>4</v>
      </c>
      <c r="J65" s="22">
        <f>VLOOKUP($R65,'1980'!$U$487:$AK$540,11)</f>
        <v>3</v>
      </c>
      <c r="K65" s="22">
        <f>VLOOKUP($R65,'1980'!$U$487:$AK$540,12)</f>
        <v>3</v>
      </c>
      <c r="L65" s="22">
        <f>VLOOKUP($R65,'1980'!$U$487:$AK$540,13)</f>
        <v>11</v>
      </c>
      <c r="M65" s="22">
        <f>VLOOKUP($R65,'1980'!$U$487:$AK$540,14)</f>
        <v>3</v>
      </c>
      <c r="N65" s="22">
        <f>VLOOKUP($R65,'1980'!$U$487:$AK$540,15)</f>
        <v>1</v>
      </c>
      <c r="O65" s="23">
        <f>VLOOKUP($R65,'1980'!$U$487:$AK$540,16)</f>
        <v>25</v>
      </c>
      <c r="P65" s="22">
        <f>VLOOKUP($R65,'1980'!$U$487:$AK$540,17)</f>
        <v>127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2696</v>
      </c>
      <c r="C66" s="47">
        <f t="shared" si="0"/>
        <v>4862</v>
      </c>
      <c r="D66" s="47">
        <f t="shared" si="0"/>
        <v>5310</v>
      </c>
      <c r="E66" s="47">
        <f t="shared" si="0"/>
        <v>6950</v>
      </c>
      <c r="F66" s="47">
        <f t="shared" si="0"/>
        <v>1710</v>
      </c>
      <c r="G66" s="47">
        <f t="shared" si="0"/>
        <v>4529</v>
      </c>
      <c r="H66" s="48">
        <f t="shared" si="0"/>
        <v>26057</v>
      </c>
      <c r="I66" s="47">
        <f t="shared" si="0"/>
        <v>2307</v>
      </c>
      <c r="J66" s="47">
        <f t="shared" si="0"/>
        <v>1328</v>
      </c>
      <c r="K66" s="47">
        <f t="shared" si="0"/>
        <v>6378</v>
      </c>
      <c r="L66" s="47">
        <f t="shared" si="0"/>
        <v>4427</v>
      </c>
      <c r="M66" s="47">
        <f t="shared" si="0"/>
        <v>1516</v>
      </c>
      <c r="N66" s="47">
        <f t="shared" si="0"/>
        <v>3569</v>
      </c>
      <c r="O66" s="48">
        <f t="shared" si="0"/>
        <v>19525</v>
      </c>
      <c r="P66" s="47">
        <f t="shared" si="0"/>
        <v>45582</v>
      </c>
    </row>
    <row r="67" spans="1:18">
      <c r="A67" s="44" t="s">
        <v>91</v>
      </c>
      <c r="B67" s="45">
        <f>VLOOKUP($R67,'1980'!$U$487:$AK$540,3)</f>
        <v>0</v>
      </c>
      <c r="C67" s="45">
        <f>VLOOKUP($R67,'1980'!$U$487:$AK$540,4)</f>
        <v>61</v>
      </c>
      <c r="D67" s="45">
        <f>VLOOKUP($R67,'1980'!$U$487:$AK$540,5)</f>
        <v>51</v>
      </c>
      <c r="E67" s="45">
        <f>VLOOKUP($R67,'1980'!$U$487:$AK$540,6)</f>
        <v>62</v>
      </c>
      <c r="F67" s="45">
        <f>VLOOKUP($R67,'1980'!$U$487:$AK$540,7)</f>
        <v>32</v>
      </c>
      <c r="G67" s="45">
        <f>VLOOKUP($R67,'1980'!$U$487:$AK$540,8)</f>
        <v>52</v>
      </c>
      <c r="H67" s="46">
        <f>VLOOKUP($R67,'1980'!$U$487:$AK$540,9)</f>
        <v>258</v>
      </c>
      <c r="I67" s="45">
        <f>VLOOKUP($R67,'1980'!$U$487:$AK$540,10)</f>
        <v>70</v>
      </c>
      <c r="J67" s="45">
        <f>VLOOKUP($R67,'1980'!$U$487:$AK$540,11)</f>
        <v>8</v>
      </c>
      <c r="K67" s="45">
        <f>VLOOKUP($R67,'1980'!$U$487:$AK$540,12)</f>
        <v>22</v>
      </c>
      <c r="L67" s="45">
        <f>VLOOKUP($R67,'1980'!$U$487:$AK$540,13)</f>
        <v>15</v>
      </c>
      <c r="M67" s="45">
        <f>VLOOKUP($R67,'1980'!$U$487:$AK$540,14)</f>
        <v>36</v>
      </c>
      <c r="N67" s="45">
        <f>VLOOKUP($R67,'1980'!$U$487:$AK$540,15)</f>
        <v>134</v>
      </c>
      <c r="O67" s="46">
        <f>VLOOKUP($R67,'1980'!$U$487:$AK$540,16)</f>
        <v>285</v>
      </c>
      <c r="P67" s="45">
        <f>VLOOKUP($R67,'1980'!$U$487:$AK$540,17)</f>
        <v>543</v>
      </c>
      <c r="R67">
        <v>72</v>
      </c>
    </row>
    <row r="68" spans="1:18">
      <c r="A68" s="61" t="s">
        <v>92</v>
      </c>
      <c r="B68" s="45">
        <f t="shared" ref="B68:P68" si="1">B66+B67</f>
        <v>2696</v>
      </c>
      <c r="C68" s="45">
        <f t="shared" si="1"/>
        <v>4923</v>
      </c>
      <c r="D68" s="45">
        <f t="shared" si="1"/>
        <v>5361</v>
      </c>
      <c r="E68" s="45">
        <f t="shared" si="1"/>
        <v>7012</v>
      </c>
      <c r="F68" s="45">
        <f t="shared" si="1"/>
        <v>1742</v>
      </c>
      <c r="G68" s="45">
        <f t="shared" si="1"/>
        <v>4581</v>
      </c>
      <c r="H68" s="46">
        <f t="shared" si="1"/>
        <v>26315</v>
      </c>
      <c r="I68" s="45">
        <f t="shared" si="1"/>
        <v>2377</v>
      </c>
      <c r="J68" s="45">
        <f t="shared" si="1"/>
        <v>1336</v>
      </c>
      <c r="K68" s="45">
        <f t="shared" si="1"/>
        <v>6400</v>
      </c>
      <c r="L68" s="45">
        <f t="shared" si="1"/>
        <v>4442</v>
      </c>
      <c r="M68" s="45">
        <f t="shared" si="1"/>
        <v>1552</v>
      </c>
      <c r="N68" s="45">
        <f t="shared" si="1"/>
        <v>3703</v>
      </c>
      <c r="O68" s="46">
        <f t="shared" si="1"/>
        <v>19810</v>
      </c>
      <c r="P68" s="45">
        <f t="shared" si="1"/>
        <v>46125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CB50-ED3B-4B47-84DB-A00C2431C7F3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VLOOKUP($R15,'1980'!$U$433:$AK$486,3)</f>
        <v>67</v>
      </c>
      <c r="C15" s="22">
        <f>VLOOKUP($R15,'1980'!$U$433:$AK$486,4)</f>
        <v>147</v>
      </c>
      <c r="D15" s="22">
        <f>VLOOKUP($R15,'1980'!$U$433:$AK$486,5)</f>
        <v>141</v>
      </c>
      <c r="E15" s="22">
        <f>VLOOKUP($R15,'1980'!$U$433:$AK$486,6)</f>
        <v>165</v>
      </c>
      <c r="F15" s="22">
        <f>VLOOKUP($R15,'1980'!$U$433:$AK$486,7)</f>
        <v>25</v>
      </c>
      <c r="G15" s="22">
        <f>VLOOKUP($R15,'1980'!$U$433:$AK$486,8)</f>
        <v>142</v>
      </c>
      <c r="H15" s="23">
        <f>VLOOKUP($R15,'1980'!$U$433:$AK$486,9)</f>
        <v>687</v>
      </c>
      <c r="I15" s="22">
        <f>VLOOKUP($R15,'1980'!$U$433:$AK$486,10)</f>
        <v>37</v>
      </c>
      <c r="J15" s="22">
        <f>VLOOKUP($R15,'1980'!$U$433:$AK$486,11)</f>
        <v>0</v>
      </c>
      <c r="K15" s="22">
        <f>VLOOKUP($R15,'1980'!$U$433:$AK$486,12)</f>
        <v>123</v>
      </c>
      <c r="L15" s="22">
        <f>VLOOKUP($R15,'1980'!$U$433:$AK$486,13)</f>
        <v>67</v>
      </c>
      <c r="M15" s="22">
        <f>VLOOKUP($R15,'1980'!$U$433:$AK$486,14)</f>
        <v>28</v>
      </c>
      <c r="N15" s="22">
        <f>VLOOKUP($R15,'1980'!$U$433:$AK$486,15)</f>
        <v>82</v>
      </c>
      <c r="O15" s="23">
        <f>VLOOKUP($R15,'1980'!$U$433:$AK$486,16)</f>
        <v>337</v>
      </c>
      <c r="P15" s="22">
        <f>VLOOKUP($R15,'1980'!$U$433:$AK$486,17)</f>
        <v>1024</v>
      </c>
      <c r="R15">
        <v>1</v>
      </c>
    </row>
    <row r="16" spans="1:18">
      <c r="A16" s="38" t="s">
        <v>40</v>
      </c>
      <c r="B16" s="22">
        <f>VLOOKUP($R16,'1980'!$U$433:$AK$486,3)</f>
        <v>24</v>
      </c>
      <c r="C16" s="22">
        <f>VLOOKUP($R16,'1980'!$U$433:$AK$486,4)</f>
        <v>1</v>
      </c>
      <c r="D16" s="22">
        <f>VLOOKUP($R16,'1980'!$U$433:$AK$486,5)</f>
        <v>6</v>
      </c>
      <c r="E16" s="22">
        <f>VLOOKUP($R16,'1980'!$U$433:$AK$486,6)</f>
        <v>14</v>
      </c>
      <c r="F16" s="22">
        <f>VLOOKUP($R16,'1980'!$U$433:$AK$486,7)</f>
        <v>9</v>
      </c>
      <c r="G16" s="22">
        <f>VLOOKUP($R16,'1980'!$U$433:$AK$486,8)</f>
        <v>13</v>
      </c>
      <c r="H16" s="23">
        <f>VLOOKUP($R16,'1980'!$U$433:$AK$486,9)</f>
        <v>67</v>
      </c>
      <c r="I16" s="22">
        <f>VLOOKUP($R16,'1980'!$U$433:$AK$486,10)</f>
        <v>3</v>
      </c>
      <c r="J16" s="22">
        <f>VLOOKUP($R16,'1980'!$U$433:$AK$486,11)</f>
        <v>1</v>
      </c>
      <c r="K16" s="22">
        <f>VLOOKUP($R16,'1980'!$U$433:$AK$486,12)</f>
        <v>4</v>
      </c>
      <c r="L16" s="22">
        <f>VLOOKUP($R16,'1980'!$U$433:$AK$486,13)</f>
        <v>8</v>
      </c>
      <c r="M16" s="22">
        <f>VLOOKUP($R16,'1980'!$U$433:$AK$486,14)</f>
        <v>5</v>
      </c>
      <c r="N16" s="22">
        <f>VLOOKUP($R16,'1980'!$U$433:$AK$486,15)</f>
        <v>9</v>
      </c>
      <c r="O16" s="23">
        <f>VLOOKUP($R16,'1980'!$U$433:$AK$486,16)</f>
        <v>30</v>
      </c>
      <c r="P16" s="22">
        <f>VLOOKUP($R16,'1980'!$U$433:$AK$486,17)</f>
        <v>97</v>
      </c>
      <c r="R16">
        <v>2</v>
      </c>
    </row>
    <row r="17" spans="1:18">
      <c r="A17" s="38" t="s">
        <v>41</v>
      </c>
      <c r="B17" s="22">
        <f>VLOOKUP($R17,'1980'!$U$433:$AK$486,3)</f>
        <v>127</v>
      </c>
      <c r="C17" s="22">
        <f>VLOOKUP($R17,'1980'!$U$433:$AK$486,4)</f>
        <v>72</v>
      </c>
      <c r="D17" s="22">
        <f>VLOOKUP($R17,'1980'!$U$433:$AK$486,5)</f>
        <v>96</v>
      </c>
      <c r="E17" s="22">
        <f>VLOOKUP($R17,'1980'!$U$433:$AK$486,6)</f>
        <v>104</v>
      </c>
      <c r="F17" s="22">
        <f>VLOOKUP($R17,'1980'!$U$433:$AK$486,7)</f>
        <v>4</v>
      </c>
      <c r="G17" s="22">
        <f>VLOOKUP($R17,'1980'!$U$433:$AK$486,8)</f>
        <v>160</v>
      </c>
      <c r="H17" s="23">
        <f>VLOOKUP($R17,'1980'!$U$433:$AK$486,9)</f>
        <v>563</v>
      </c>
      <c r="I17" s="22">
        <f>VLOOKUP($R17,'1980'!$U$433:$AK$486,10)</f>
        <v>23</v>
      </c>
      <c r="J17" s="22">
        <f>VLOOKUP($R17,'1980'!$U$433:$AK$486,11)</f>
        <v>4</v>
      </c>
      <c r="K17" s="22">
        <f>VLOOKUP($R17,'1980'!$U$433:$AK$486,12)</f>
        <v>82</v>
      </c>
      <c r="L17" s="22">
        <f>VLOOKUP($R17,'1980'!$U$433:$AK$486,13)</f>
        <v>208</v>
      </c>
      <c r="M17" s="22">
        <f>VLOOKUP($R17,'1980'!$U$433:$AK$486,14)</f>
        <v>9</v>
      </c>
      <c r="N17" s="22">
        <f>VLOOKUP($R17,'1980'!$U$433:$AK$486,15)</f>
        <v>55</v>
      </c>
      <c r="O17" s="23">
        <f>VLOOKUP($R17,'1980'!$U$433:$AK$486,16)</f>
        <v>381</v>
      </c>
      <c r="P17" s="22">
        <f>VLOOKUP($R17,'1980'!$U$433:$AK$486,17)</f>
        <v>944</v>
      </c>
      <c r="R17">
        <v>4</v>
      </c>
    </row>
    <row r="18" spans="1:18">
      <c r="A18" s="44" t="s">
        <v>42</v>
      </c>
      <c r="B18" s="45">
        <f>VLOOKUP($R18,'1980'!$U$433:$AK$486,3)</f>
        <v>42</v>
      </c>
      <c r="C18" s="45">
        <f>VLOOKUP($R18,'1980'!$U$433:$AK$486,4)</f>
        <v>120</v>
      </c>
      <c r="D18" s="45">
        <f>VLOOKUP($R18,'1980'!$U$433:$AK$486,5)</f>
        <v>96</v>
      </c>
      <c r="E18" s="45">
        <f>VLOOKUP($R18,'1980'!$U$433:$AK$486,6)</f>
        <v>139</v>
      </c>
      <c r="F18" s="45">
        <f>VLOOKUP($R18,'1980'!$U$433:$AK$486,7)</f>
        <v>22</v>
      </c>
      <c r="G18" s="45">
        <f>VLOOKUP($R18,'1980'!$U$433:$AK$486,8)</f>
        <v>64</v>
      </c>
      <c r="H18" s="46">
        <f>VLOOKUP($R18,'1980'!$U$433:$AK$486,9)</f>
        <v>483</v>
      </c>
      <c r="I18" s="45">
        <f>VLOOKUP($R18,'1980'!$U$433:$AK$486,10)</f>
        <v>19</v>
      </c>
      <c r="J18" s="45">
        <f>VLOOKUP($R18,'1980'!$U$433:$AK$486,11)</f>
        <v>7</v>
      </c>
      <c r="K18" s="45">
        <f>VLOOKUP($R18,'1980'!$U$433:$AK$486,12)</f>
        <v>46</v>
      </c>
      <c r="L18" s="45">
        <f>VLOOKUP($R18,'1980'!$U$433:$AK$486,13)</f>
        <v>34</v>
      </c>
      <c r="M18" s="45">
        <f>VLOOKUP($R18,'1980'!$U$433:$AK$486,14)</f>
        <v>9</v>
      </c>
      <c r="N18" s="45">
        <f>VLOOKUP($R18,'1980'!$U$433:$AK$486,15)</f>
        <v>12</v>
      </c>
      <c r="O18" s="46">
        <f>VLOOKUP($R18,'1980'!$U$433:$AK$486,16)</f>
        <v>127</v>
      </c>
      <c r="P18" s="45">
        <f>VLOOKUP($R18,'1980'!$U$433:$AK$486,17)</f>
        <v>610</v>
      </c>
      <c r="R18">
        <v>5</v>
      </c>
    </row>
    <row r="19" spans="1:18">
      <c r="A19" s="38" t="s">
        <v>43</v>
      </c>
      <c r="B19" s="22">
        <f>VLOOKUP($R19,'1980'!$U$433:$AK$486,3)</f>
        <v>255</v>
      </c>
      <c r="C19" s="22">
        <f>VLOOKUP($R19,'1980'!$U$433:$AK$486,4)</f>
        <v>411</v>
      </c>
      <c r="D19" s="22">
        <f>VLOOKUP($R19,'1980'!$U$433:$AK$486,5)</f>
        <v>519</v>
      </c>
      <c r="E19" s="22">
        <f>VLOOKUP($R19,'1980'!$U$433:$AK$486,6)</f>
        <v>561</v>
      </c>
      <c r="F19" s="22">
        <f>VLOOKUP($R19,'1980'!$U$433:$AK$486,7)</f>
        <v>156</v>
      </c>
      <c r="G19" s="22">
        <f>VLOOKUP($R19,'1980'!$U$433:$AK$486,8)</f>
        <v>266</v>
      </c>
      <c r="H19" s="23">
        <f>VLOOKUP($R19,'1980'!$U$433:$AK$486,9)</f>
        <v>2168</v>
      </c>
      <c r="I19" s="22">
        <f>VLOOKUP($R19,'1980'!$U$433:$AK$486,10)</f>
        <v>398</v>
      </c>
      <c r="J19" s="22">
        <f>VLOOKUP($R19,'1980'!$U$433:$AK$486,11)</f>
        <v>371</v>
      </c>
      <c r="K19" s="22">
        <f>VLOOKUP($R19,'1980'!$U$433:$AK$486,12)</f>
        <v>1287</v>
      </c>
      <c r="L19" s="22">
        <f>VLOOKUP($R19,'1980'!$U$433:$AK$486,13)</f>
        <v>696</v>
      </c>
      <c r="M19" s="22">
        <f>VLOOKUP($R19,'1980'!$U$433:$AK$486,14)</f>
        <v>217</v>
      </c>
      <c r="N19" s="22">
        <f>VLOOKUP($R19,'1980'!$U$433:$AK$486,15)</f>
        <v>255</v>
      </c>
      <c r="O19" s="23">
        <f>VLOOKUP($R19,'1980'!$U$433:$AK$486,16)</f>
        <v>3224</v>
      </c>
      <c r="P19" s="22">
        <f>VLOOKUP($R19,'1980'!$U$433:$AK$486,17)</f>
        <v>5392</v>
      </c>
      <c r="R19">
        <v>6</v>
      </c>
    </row>
    <row r="20" spans="1:18">
      <c r="A20" s="38" t="s">
        <v>44</v>
      </c>
      <c r="B20" s="22">
        <f>VLOOKUP($R20,'1980'!$U$433:$AK$486,3)</f>
        <v>62</v>
      </c>
      <c r="C20" s="22">
        <f>VLOOKUP($R20,'1980'!$U$433:$AK$486,4)</f>
        <v>63</v>
      </c>
      <c r="D20" s="22">
        <f>VLOOKUP($R20,'1980'!$U$433:$AK$486,5)</f>
        <v>48</v>
      </c>
      <c r="E20" s="22">
        <f>VLOOKUP($R20,'1980'!$U$433:$AK$486,6)</f>
        <v>72</v>
      </c>
      <c r="F20" s="22">
        <f>VLOOKUP($R20,'1980'!$U$433:$AK$486,7)</f>
        <v>34</v>
      </c>
      <c r="G20" s="22">
        <f>VLOOKUP($R20,'1980'!$U$433:$AK$486,8)</f>
        <v>31</v>
      </c>
      <c r="H20" s="23">
        <f>VLOOKUP($R20,'1980'!$U$433:$AK$486,9)</f>
        <v>310</v>
      </c>
      <c r="I20" s="22">
        <f>VLOOKUP($R20,'1980'!$U$433:$AK$486,10)</f>
        <v>35</v>
      </c>
      <c r="J20" s="22">
        <f>VLOOKUP($R20,'1980'!$U$433:$AK$486,11)</f>
        <v>22</v>
      </c>
      <c r="K20" s="22">
        <f>VLOOKUP($R20,'1980'!$U$433:$AK$486,12)</f>
        <v>66</v>
      </c>
      <c r="L20" s="22">
        <f>VLOOKUP($R20,'1980'!$U$433:$AK$486,13)</f>
        <v>36</v>
      </c>
      <c r="M20" s="22">
        <f>VLOOKUP($R20,'1980'!$U$433:$AK$486,14)</f>
        <v>15</v>
      </c>
      <c r="N20" s="22">
        <f>VLOOKUP($R20,'1980'!$U$433:$AK$486,15)</f>
        <v>13</v>
      </c>
      <c r="O20" s="23">
        <f>VLOOKUP($R20,'1980'!$U$433:$AK$486,16)</f>
        <v>187</v>
      </c>
      <c r="P20" s="22">
        <f>VLOOKUP($R20,'1980'!$U$433:$AK$486,17)</f>
        <v>497</v>
      </c>
      <c r="R20">
        <v>8</v>
      </c>
    </row>
    <row r="21" spans="1:18">
      <c r="A21" s="38" t="s">
        <v>45</v>
      </c>
      <c r="B21" s="22">
        <f>VLOOKUP($R21,'1980'!$U$433:$AK$486,3)</f>
        <v>6</v>
      </c>
      <c r="C21" s="22">
        <f>VLOOKUP($R21,'1980'!$U$433:$AK$486,4)</f>
        <v>20</v>
      </c>
      <c r="D21" s="22">
        <f>VLOOKUP($R21,'1980'!$U$433:$AK$486,5)</f>
        <v>43</v>
      </c>
      <c r="E21" s="22">
        <f>VLOOKUP($R21,'1980'!$U$433:$AK$486,6)</f>
        <v>41</v>
      </c>
      <c r="F21" s="22">
        <f>VLOOKUP($R21,'1980'!$U$433:$AK$486,7)</f>
        <v>19</v>
      </c>
      <c r="G21" s="22">
        <f>VLOOKUP($R21,'1980'!$U$433:$AK$486,8)</f>
        <v>29</v>
      </c>
      <c r="H21" s="23">
        <f>VLOOKUP($R21,'1980'!$U$433:$AK$486,9)</f>
        <v>158</v>
      </c>
      <c r="I21" s="22">
        <f>VLOOKUP($R21,'1980'!$U$433:$AK$486,10)</f>
        <v>51</v>
      </c>
      <c r="J21" s="22">
        <f>VLOOKUP($R21,'1980'!$U$433:$AK$486,11)</f>
        <v>21</v>
      </c>
      <c r="K21" s="22">
        <f>VLOOKUP($R21,'1980'!$U$433:$AK$486,12)</f>
        <v>77</v>
      </c>
      <c r="L21" s="22">
        <f>VLOOKUP($R21,'1980'!$U$433:$AK$486,13)</f>
        <v>73</v>
      </c>
      <c r="M21" s="22">
        <f>VLOOKUP($R21,'1980'!$U$433:$AK$486,14)</f>
        <v>63</v>
      </c>
      <c r="N21" s="22">
        <f>VLOOKUP($R21,'1980'!$U$433:$AK$486,15)</f>
        <v>41</v>
      </c>
      <c r="O21" s="23">
        <f>VLOOKUP($R21,'1980'!$U$433:$AK$486,16)</f>
        <v>326</v>
      </c>
      <c r="P21" s="22">
        <f>VLOOKUP($R21,'1980'!$U$433:$AK$486,17)</f>
        <v>484</v>
      </c>
      <c r="R21">
        <v>9</v>
      </c>
    </row>
    <row r="22" spans="1:18">
      <c r="A22" s="44" t="s">
        <v>46</v>
      </c>
      <c r="B22" s="45">
        <f>VLOOKUP($R22,'1980'!$U$433:$AK$486,3)</f>
        <v>0</v>
      </c>
      <c r="C22" s="45">
        <f>VLOOKUP($R22,'1980'!$U$433:$AK$486,4)</f>
        <v>32</v>
      </c>
      <c r="D22" s="45">
        <f>VLOOKUP($R22,'1980'!$U$433:$AK$486,5)</f>
        <v>11</v>
      </c>
      <c r="E22" s="45">
        <f>VLOOKUP($R22,'1980'!$U$433:$AK$486,6)</f>
        <v>26</v>
      </c>
      <c r="F22" s="45">
        <f>VLOOKUP($R22,'1980'!$U$433:$AK$486,7)</f>
        <v>4</v>
      </c>
      <c r="G22" s="45">
        <f>VLOOKUP($R22,'1980'!$U$433:$AK$486,8)</f>
        <v>10</v>
      </c>
      <c r="H22" s="46">
        <f>VLOOKUP($R22,'1980'!$U$433:$AK$486,9)</f>
        <v>83</v>
      </c>
      <c r="I22" s="45">
        <f>VLOOKUP($R22,'1980'!$U$433:$AK$486,10)</f>
        <v>21</v>
      </c>
      <c r="J22" s="45">
        <f>VLOOKUP($R22,'1980'!$U$433:$AK$486,11)</f>
        <v>0</v>
      </c>
      <c r="K22" s="45">
        <f>VLOOKUP($R22,'1980'!$U$433:$AK$486,12)</f>
        <v>31</v>
      </c>
      <c r="L22" s="45">
        <f>VLOOKUP($R22,'1980'!$U$433:$AK$486,13)</f>
        <v>12</v>
      </c>
      <c r="M22" s="45">
        <f>VLOOKUP($R22,'1980'!$U$433:$AK$486,14)</f>
        <v>10</v>
      </c>
      <c r="N22" s="45">
        <f>VLOOKUP($R22,'1980'!$U$433:$AK$486,15)</f>
        <v>3</v>
      </c>
      <c r="O22" s="46">
        <f>VLOOKUP($R22,'1980'!$U$433:$AK$486,16)</f>
        <v>77</v>
      </c>
      <c r="P22" s="45">
        <f>VLOOKUP($R22,'1980'!$U$433:$AK$486,17)</f>
        <v>160</v>
      </c>
      <c r="R22">
        <v>10</v>
      </c>
    </row>
    <row r="23" spans="1:18">
      <c r="A23" s="38" t="s">
        <v>47</v>
      </c>
      <c r="B23" s="22">
        <f>VLOOKUP($R23,'1980'!$U$433:$AK$486,3)</f>
        <v>0</v>
      </c>
      <c r="C23" s="22">
        <f>VLOOKUP($R23,'1980'!$U$433:$AK$486,4)</f>
        <v>0</v>
      </c>
      <c r="D23" s="22">
        <f>VLOOKUP($R23,'1980'!$U$433:$AK$486,5)</f>
        <v>0</v>
      </c>
      <c r="E23" s="22">
        <f>VLOOKUP($R23,'1980'!$U$433:$AK$486,6)</f>
        <v>0</v>
      </c>
      <c r="F23" s="22">
        <f>VLOOKUP($R23,'1980'!$U$433:$AK$486,7)</f>
        <v>0</v>
      </c>
      <c r="G23" s="22">
        <f>VLOOKUP($R23,'1980'!$U$433:$AK$486,8)</f>
        <v>0</v>
      </c>
      <c r="H23" s="23">
        <f>VLOOKUP($R23,'1980'!$U$433:$AK$486,9)</f>
        <v>0</v>
      </c>
      <c r="I23" s="22">
        <f>VLOOKUP($R23,'1980'!$U$433:$AK$486,10)</f>
        <v>7</v>
      </c>
      <c r="J23" s="22">
        <f>VLOOKUP($R23,'1980'!$U$433:$AK$486,11)</f>
        <v>3</v>
      </c>
      <c r="K23" s="22">
        <f>VLOOKUP($R23,'1980'!$U$433:$AK$486,12)</f>
        <v>24</v>
      </c>
      <c r="L23" s="22">
        <f>VLOOKUP($R23,'1980'!$U$433:$AK$486,13)</f>
        <v>20</v>
      </c>
      <c r="M23" s="22">
        <f>VLOOKUP($R23,'1980'!$U$433:$AK$486,14)</f>
        <v>3</v>
      </c>
      <c r="N23" s="22">
        <f>VLOOKUP($R23,'1980'!$U$433:$AK$486,15)</f>
        <v>4</v>
      </c>
      <c r="O23" s="23">
        <f>VLOOKUP($R23,'1980'!$U$433:$AK$486,16)</f>
        <v>61</v>
      </c>
      <c r="P23" s="22">
        <f>VLOOKUP($R23,'1980'!$U$433:$AK$486,17)</f>
        <v>61</v>
      </c>
      <c r="R23">
        <v>11</v>
      </c>
    </row>
    <row r="24" spans="1:18">
      <c r="A24" s="38" t="s">
        <v>48</v>
      </c>
      <c r="B24" s="22">
        <f>VLOOKUP($R24,'1980'!$U$433:$AK$486,3)</f>
        <v>197</v>
      </c>
      <c r="C24" s="22">
        <f>VLOOKUP($R24,'1980'!$U$433:$AK$486,4)</f>
        <v>789</v>
      </c>
      <c r="D24" s="22">
        <f>VLOOKUP($R24,'1980'!$U$433:$AK$486,5)</f>
        <v>328</v>
      </c>
      <c r="E24" s="22">
        <f>VLOOKUP($R24,'1980'!$U$433:$AK$486,6)</f>
        <v>172</v>
      </c>
      <c r="F24" s="22">
        <f>VLOOKUP($R24,'1980'!$U$433:$AK$486,7)</f>
        <v>97</v>
      </c>
      <c r="G24" s="22">
        <f>VLOOKUP($R24,'1980'!$U$433:$AK$486,8)</f>
        <v>395</v>
      </c>
      <c r="H24" s="23">
        <f>VLOOKUP($R24,'1980'!$U$433:$AK$486,9)</f>
        <v>1978</v>
      </c>
      <c r="I24" s="22">
        <f>VLOOKUP($R24,'1980'!$U$433:$AK$486,10)</f>
        <v>83</v>
      </c>
      <c r="J24" s="22">
        <f>VLOOKUP($R24,'1980'!$U$433:$AK$486,11)</f>
        <v>12</v>
      </c>
      <c r="K24" s="22">
        <f>VLOOKUP($R24,'1980'!$U$433:$AK$486,12)</f>
        <v>416</v>
      </c>
      <c r="L24" s="22">
        <f>VLOOKUP($R24,'1980'!$U$433:$AK$486,13)</f>
        <v>201</v>
      </c>
      <c r="M24" s="22">
        <f>VLOOKUP($R24,'1980'!$U$433:$AK$486,14)</f>
        <v>0</v>
      </c>
      <c r="N24" s="22">
        <f>VLOOKUP($R24,'1980'!$U$433:$AK$486,15)</f>
        <v>388</v>
      </c>
      <c r="O24" s="23">
        <f>VLOOKUP($R24,'1980'!$U$433:$AK$486,16)</f>
        <v>1100</v>
      </c>
      <c r="P24" s="22">
        <f>VLOOKUP($R24,'1980'!$U$433:$AK$486,17)</f>
        <v>3078</v>
      </c>
      <c r="R24">
        <v>12</v>
      </c>
    </row>
    <row r="25" spans="1:18">
      <c r="A25" s="38" t="s">
        <v>49</v>
      </c>
      <c r="B25" s="22">
        <f>VLOOKUP($R25,'1980'!$U$433:$AK$486,3)</f>
        <v>88</v>
      </c>
      <c r="C25" s="22">
        <f>VLOOKUP($R25,'1980'!$U$433:$AK$486,4)</f>
        <v>152</v>
      </c>
      <c r="D25" s="22">
        <f>VLOOKUP($R25,'1980'!$U$433:$AK$486,5)</f>
        <v>260</v>
      </c>
      <c r="E25" s="22">
        <f>VLOOKUP($R25,'1980'!$U$433:$AK$486,6)</f>
        <v>287</v>
      </c>
      <c r="F25" s="22">
        <f>VLOOKUP($R25,'1980'!$U$433:$AK$486,7)</f>
        <v>60</v>
      </c>
      <c r="G25" s="22">
        <f>VLOOKUP($R25,'1980'!$U$433:$AK$486,8)</f>
        <v>162</v>
      </c>
      <c r="H25" s="23">
        <f>VLOOKUP($R25,'1980'!$U$433:$AK$486,9)</f>
        <v>1009</v>
      </c>
      <c r="I25" s="22">
        <f>VLOOKUP($R25,'1980'!$U$433:$AK$486,10)</f>
        <v>82</v>
      </c>
      <c r="J25" s="22">
        <f>VLOOKUP($R25,'1980'!$U$433:$AK$486,11)</f>
        <v>25</v>
      </c>
      <c r="K25" s="22">
        <f>VLOOKUP($R25,'1980'!$U$433:$AK$486,12)</f>
        <v>198</v>
      </c>
      <c r="L25" s="22">
        <f>VLOOKUP($R25,'1980'!$U$433:$AK$486,13)</f>
        <v>147</v>
      </c>
      <c r="M25" s="22">
        <f>VLOOKUP($R25,'1980'!$U$433:$AK$486,14)</f>
        <v>74</v>
      </c>
      <c r="N25" s="22">
        <f>VLOOKUP($R25,'1980'!$U$433:$AK$486,15)</f>
        <v>119</v>
      </c>
      <c r="O25" s="23">
        <f>VLOOKUP($R25,'1980'!$U$433:$AK$486,16)</f>
        <v>645</v>
      </c>
      <c r="P25" s="22">
        <f>VLOOKUP($R25,'1980'!$U$433:$AK$486,17)</f>
        <v>1654</v>
      </c>
      <c r="R25">
        <v>13</v>
      </c>
    </row>
    <row r="26" spans="1:18">
      <c r="A26" s="44" t="s">
        <v>50</v>
      </c>
      <c r="B26" s="45">
        <f>VLOOKUP($R26,'1980'!$U$433:$AK$486,3)</f>
        <v>0</v>
      </c>
      <c r="C26" s="45">
        <f>VLOOKUP($R26,'1980'!$U$433:$AK$486,4)</f>
        <v>13</v>
      </c>
      <c r="D26" s="45">
        <f>VLOOKUP($R26,'1980'!$U$433:$AK$486,5)</f>
        <v>36</v>
      </c>
      <c r="E26" s="45">
        <f>VLOOKUP($R26,'1980'!$U$433:$AK$486,6)</f>
        <v>18</v>
      </c>
      <c r="F26" s="45">
        <f>VLOOKUP($R26,'1980'!$U$433:$AK$486,7)</f>
        <v>0</v>
      </c>
      <c r="G26" s="45">
        <f>VLOOKUP($R26,'1980'!$U$433:$AK$486,8)</f>
        <v>9</v>
      </c>
      <c r="H26" s="46">
        <f>VLOOKUP($R26,'1980'!$U$433:$AK$486,9)</f>
        <v>76</v>
      </c>
      <c r="I26" s="45">
        <f>VLOOKUP($R26,'1980'!$U$433:$AK$486,10)</f>
        <v>11</v>
      </c>
      <c r="J26" s="45">
        <f>VLOOKUP($R26,'1980'!$U$433:$AK$486,11)</f>
        <v>12</v>
      </c>
      <c r="K26" s="45">
        <f>VLOOKUP($R26,'1980'!$U$433:$AK$486,12)</f>
        <v>21</v>
      </c>
      <c r="L26" s="45">
        <f>VLOOKUP($R26,'1980'!$U$433:$AK$486,13)</f>
        <v>10</v>
      </c>
      <c r="M26" s="45">
        <f>VLOOKUP($R26,'1980'!$U$433:$AK$486,14)</f>
        <v>7</v>
      </c>
      <c r="N26" s="45">
        <f>VLOOKUP($R26,'1980'!$U$433:$AK$486,15)</f>
        <v>11</v>
      </c>
      <c r="O26" s="46">
        <f>VLOOKUP($R26,'1980'!$U$433:$AK$486,16)</f>
        <v>72</v>
      </c>
      <c r="P26" s="45">
        <f>VLOOKUP($R26,'1980'!$U$433:$AK$486,17)</f>
        <v>148</v>
      </c>
      <c r="R26">
        <v>15</v>
      </c>
    </row>
    <row r="27" spans="1:18">
      <c r="A27" s="38" t="s">
        <v>51</v>
      </c>
      <c r="B27" s="22">
        <f>VLOOKUP($R27,'1980'!$U$433:$AK$486,3)</f>
        <v>35</v>
      </c>
      <c r="C27" s="22">
        <f>VLOOKUP($R27,'1980'!$U$433:$AK$486,4)</f>
        <v>43</v>
      </c>
      <c r="D27" s="22">
        <f>VLOOKUP($R27,'1980'!$U$433:$AK$486,5)</f>
        <v>26</v>
      </c>
      <c r="E27" s="22">
        <f>VLOOKUP($R27,'1980'!$U$433:$AK$486,6)</f>
        <v>54</v>
      </c>
      <c r="F27" s="22">
        <f>VLOOKUP($R27,'1980'!$U$433:$AK$486,7)</f>
        <v>1</v>
      </c>
      <c r="G27" s="22">
        <f>VLOOKUP($R27,'1980'!$U$433:$AK$486,8)</f>
        <v>55</v>
      </c>
      <c r="H27" s="23">
        <f>VLOOKUP($R27,'1980'!$U$433:$AK$486,9)</f>
        <v>214</v>
      </c>
      <c r="I27" s="22">
        <f>VLOOKUP($R27,'1980'!$U$433:$AK$486,10)</f>
        <v>3</v>
      </c>
      <c r="J27" s="22">
        <f>VLOOKUP($R27,'1980'!$U$433:$AK$486,11)</f>
        <v>0</v>
      </c>
      <c r="K27" s="22">
        <f>VLOOKUP($R27,'1980'!$U$433:$AK$486,12)</f>
        <v>15</v>
      </c>
      <c r="L27" s="22">
        <f>VLOOKUP($R27,'1980'!$U$433:$AK$486,13)</f>
        <v>12</v>
      </c>
      <c r="M27" s="22">
        <f>VLOOKUP($R27,'1980'!$U$433:$AK$486,14)</f>
        <v>4</v>
      </c>
      <c r="N27" s="22">
        <f>VLOOKUP($R27,'1980'!$U$433:$AK$486,15)</f>
        <v>9</v>
      </c>
      <c r="O27" s="23">
        <f>VLOOKUP($R27,'1980'!$U$433:$AK$486,16)</f>
        <v>43</v>
      </c>
      <c r="P27" s="22">
        <f>VLOOKUP($R27,'1980'!$U$433:$AK$486,17)</f>
        <v>257</v>
      </c>
      <c r="R27">
        <v>16</v>
      </c>
    </row>
    <row r="28" spans="1:18">
      <c r="A28" s="38" t="s">
        <v>52</v>
      </c>
      <c r="B28" s="22">
        <f>VLOOKUP($R28,'1980'!$U$433:$AK$486,3)</f>
        <v>90</v>
      </c>
      <c r="C28" s="22">
        <f>VLOOKUP($R28,'1980'!$U$433:$AK$486,4)</f>
        <v>6</v>
      </c>
      <c r="D28" s="22">
        <f>VLOOKUP($R28,'1980'!$U$433:$AK$486,5)</f>
        <v>307</v>
      </c>
      <c r="E28" s="22">
        <f>VLOOKUP($R28,'1980'!$U$433:$AK$486,6)</f>
        <v>222</v>
      </c>
      <c r="F28" s="22">
        <f>VLOOKUP($R28,'1980'!$U$433:$AK$486,7)</f>
        <v>25</v>
      </c>
      <c r="G28" s="22">
        <f>VLOOKUP($R28,'1980'!$U$433:$AK$486,8)</f>
        <v>124</v>
      </c>
      <c r="H28" s="23">
        <f>VLOOKUP($R28,'1980'!$U$433:$AK$486,9)</f>
        <v>774</v>
      </c>
      <c r="I28" s="22">
        <f>VLOOKUP($R28,'1980'!$U$433:$AK$486,10)</f>
        <v>116</v>
      </c>
      <c r="J28" s="22">
        <f>VLOOKUP($R28,'1980'!$U$433:$AK$486,11)</f>
        <v>7</v>
      </c>
      <c r="K28" s="22">
        <f>VLOOKUP($R28,'1980'!$U$433:$AK$486,12)</f>
        <v>318</v>
      </c>
      <c r="L28" s="22">
        <f>VLOOKUP($R28,'1980'!$U$433:$AK$486,13)</f>
        <v>314</v>
      </c>
      <c r="M28" s="22">
        <f>VLOOKUP($R28,'1980'!$U$433:$AK$486,14)</f>
        <v>130</v>
      </c>
      <c r="N28" s="22">
        <f>VLOOKUP($R28,'1980'!$U$433:$AK$486,15)</f>
        <v>178</v>
      </c>
      <c r="O28" s="23">
        <f>VLOOKUP($R28,'1980'!$U$433:$AK$486,16)</f>
        <v>1063</v>
      </c>
      <c r="P28" s="22">
        <f>VLOOKUP($R28,'1980'!$U$433:$AK$486,17)</f>
        <v>1837</v>
      </c>
      <c r="R28">
        <v>17</v>
      </c>
    </row>
    <row r="29" spans="1:18">
      <c r="A29" s="38" t="s">
        <v>53</v>
      </c>
      <c r="B29" s="22">
        <f>VLOOKUP($R29,'1980'!$U$433:$AK$486,3)</f>
        <v>83</v>
      </c>
      <c r="C29" s="22">
        <f>VLOOKUP($R29,'1980'!$U$433:$AK$486,4)</f>
        <v>111</v>
      </c>
      <c r="D29" s="22">
        <f>VLOOKUP($R29,'1980'!$U$433:$AK$486,5)</f>
        <v>201</v>
      </c>
      <c r="E29" s="22">
        <f>VLOOKUP($R29,'1980'!$U$433:$AK$486,6)</f>
        <v>193</v>
      </c>
      <c r="F29" s="22">
        <f>VLOOKUP($R29,'1980'!$U$433:$AK$486,7)</f>
        <v>41</v>
      </c>
      <c r="G29" s="22">
        <f>VLOOKUP($R29,'1980'!$U$433:$AK$486,8)</f>
        <v>179</v>
      </c>
      <c r="H29" s="23">
        <f>VLOOKUP($R29,'1980'!$U$433:$AK$486,9)</f>
        <v>808</v>
      </c>
      <c r="I29" s="22">
        <f>VLOOKUP($R29,'1980'!$U$433:$AK$486,10)</f>
        <v>15</v>
      </c>
      <c r="J29" s="22">
        <f>VLOOKUP($R29,'1980'!$U$433:$AK$486,11)</f>
        <v>39</v>
      </c>
      <c r="K29" s="22">
        <f>VLOOKUP($R29,'1980'!$U$433:$AK$486,12)</f>
        <v>83</v>
      </c>
      <c r="L29" s="22">
        <f>VLOOKUP($R29,'1980'!$U$433:$AK$486,13)</f>
        <v>88</v>
      </c>
      <c r="M29" s="22">
        <f>VLOOKUP($R29,'1980'!$U$433:$AK$486,14)</f>
        <v>48</v>
      </c>
      <c r="N29" s="22">
        <f>VLOOKUP($R29,'1980'!$U$433:$AK$486,15)</f>
        <v>18</v>
      </c>
      <c r="O29" s="23">
        <f>VLOOKUP($R29,'1980'!$U$433:$AK$486,16)</f>
        <v>291</v>
      </c>
      <c r="P29" s="22">
        <f>VLOOKUP($R29,'1980'!$U$433:$AK$486,17)</f>
        <v>1099</v>
      </c>
      <c r="R29">
        <v>18</v>
      </c>
    </row>
    <row r="30" spans="1:18">
      <c r="A30" s="44" t="s">
        <v>54</v>
      </c>
      <c r="B30" s="45">
        <f>VLOOKUP($R30,'1980'!$U$433:$AK$486,3)</f>
        <v>37</v>
      </c>
      <c r="C30" s="45">
        <f>VLOOKUP($R30,'1980'!$U$433:$AK$486,4)</f>
        <v>103</v>
      </c>
      <c r="D30" s="45">
        <f>VLOOKUP($R30,'1980'!$U$433:$AK$486,5)</f>
        <v>90</v>
      </c>
      <c r="E30" s="45">
        <f>VLOOKUP($R30,'1980'!$U$433:$AK$486,6)</f>
        <v>114</v>
      </c>
      <c r="F30" s="45">
        <f>VLOOKUP($R30,'1980'!$U$433:$AK$486,7)</f>
        <v>32</v>
      </c>
      <c r="G30" s="45">
        <f>VLOOKUP($R30,'1980'!$U$433:$AK$486,8)</f>
        <v>47</v>
      </c>
      <c r="H30" s="46">
        <f>VLOOKUP($R30,'1980'!$U$433:$AK$486,9)</f>
        <v>423</v>
      </c>
      <c r="I30" s="45">
        <f>VLOOKUP($R30,'1980'!$U$433:$AK$486,10)</f>
        <v>10</v>
      </c>
      <c r="J30" s="45">
        <f>VLOOKUP($R30,'1980'!$U$433:$AK$486,11)</f>
        <v>0</v>
      </c>
      <c r="K30" s="45">
        <f>VLOOKUP($R30,'1980'!$U$433:$AK$486,12)</f>
        <v>60</v>
      </c>
      <c r="L30" s="45">
        <f>VLOOKUP($R30,'1980'!$U$433:$AK$486,13)</f>
        <v>38</v>
      </c>
      <c r="M30" s="45">
        <f>VLOOKUP($R30,'1980'!$U$433:$AK$486,14)</f>
        <v>13</v>
      </c>
      <c r="N30" s="45">
        <f>VLOOKUP($R30,'1980'!$U$433:$AK$486,15)</f>
        <v>13</v>
      </c>
      <c r="O30" s="46">
        <f>VLOOKUP($R30,'1980'!$U$433:$AK$486,16)</f>
        <v>134</v>
      </c>
      <c r="P30" s="45">
        <f>VLOOKUP($R30,'1980'!$U$433:$AK$486,17)</f>
        <v>557</v>
      </c>
      <c r="R30">
        <v>19</v>
      </c>
    </row>
    <row r="31" spans="1:18">
      <c r="A31" s="38" t="s">
        <v>55</v>
      </c>
      <c r="B31" s="22">
        <f>VLOOKUP($R31,'1980'!$U$433:$AK$486,3)</f>
        <v>31</v>
      </c>
      <c r="C31" s="22">
        <f>VLOOKUP($R31,'1980'!$U$433:$AK$486,4)</f>
        <v>106</v>
      </c>
      <c r="D31" s="22">
        <f>VLOOKUP($R31,'1980'!$U$433:$AK$486,5)</f>
        <v>47</v>
      </c>
      <c r="E31" s="22">
        <f>VLOOKUP($R31,'1980'!$U$433:$AK$486,6)</f>
        <v>85</v>
      </c>
      <c r="F31" s="22">
        <f>VLOOKUP($R31,'1980'!$U$433:$AK$486,7)</f>
        <v>26</v>
      </c>
      <c r="G31" s="22">
        <f>VLOOKUP($R31,'1980'!$U$433:$AK$486,8)</f>
        <v>72</v>
      </c>
      <c r="H31" s="23">
        <f>VLOOKUP($R31,'1980'!$U$433:$AK$486,9)</f>
        <v>367</v>
      </c>
      <c r="I31" s="22">
        <f>VLOOKUP($R31,'1980'!$U$433:$AK$486,10)</f>
        <v>17</v>
      </c>
      <c r="J31" s="22">
        <f>VLOOKUP($R31,'1980'!$U$433:$AK$486,11)</f>
        <v>11</v>
      </c>
      <c r="K31" s="22">
        <f>VLOOKUP($R31,'1980'!$U$433:$AK$486,12)</f>
        <v>15</v>
      </c>
      <c r="L31" s="22">
        <f>VLOOKUP($R31,'1980'!$U$433:$AK$486,13)</f>
        <v>41</v>
      </c>
      <c r="M31" s="22">
        <f>VLOOKUP($R31,'1980'!$U$433:$AK$486,14)</f>
        <v>15</v>
      </c>
      <c r="N31" s="22">
        <f>VLOOKUP($R31,'1980'!$U$433:$AK$486,15)</f>
        <v>17</v>
      </c>
      <c r="O31" s="23">
        <f>VLOOKUP($R31,'1980'!$U$433:$AK$486,16)</f>
        <v>116</v>
      </c>
      <c r="P31" s="22">
        <f>VLOOKUP($R31,'1980'!$U$433:$AK$486,17)</f>
        <v>483</v>
      </c>
      <c r="R31">
        <v>20</v>
      </c>
    </row>
    <row r="32" spans="1:18">
      <c r="A32" s="38" t="s">
        <v>56</v>
      </c>
      <c r="B32" s="22">
        <f>VLOOKUP($R32,'1980'!$U$433:$AK$486,3)</f>
        <v>75</v>
      </c>
      <c r="C32" s="22">
        <f>VLOOKUP($R32,'1980'!$U$433:$AK$486,4)</f>
        <v>101</v>
      </c>
      <c r="D32" s="22">
        <f>VLOOKUP($R32,'1980'!$U$433:$AK$486,5)</f>
        <v>91</v>
      </c>
      <c r="E32" s="22">
        <f>VLOOKUP($R32,'1980'!$U$433:$AK$486,6)</f>
        <v>248</v>
      </c>
      <c r="F32" s="22">
        <f>VLOOKUP($R32,'1980'!$U$433:$AK$486,7)</f>
        <v>101</v>
      </c>
      <c r="G32" s="22">
        <f>VLOOKUP($R32,'1980'!$U$433:$AK$486,8)</f>
        <v>77</v>
      </c>
      <c r="H32" s="23">
        <f>VLOOKUP($R32,'1980'!$U$433:$AK$486,9)</f>
        <v>693</v>
      </c>
      <c r="I32" s="22">
        <f>VLOOKUP($R32,'1980'!$U$433:$AK$486,10)</f>
        <v>19</v>
      </c>
      <c r="J32" s="22">
        <f>VLOOKUP($R32,'1980'!$U$433:$AK$486,11)</f>
        <v>4</v>
      </c>
      <c r="K32" s="22">
        <f>VLOOKUP($R32,'1980'!$U$433:$AK$486,12)</f>
        <v>34</v>
      </c>
      <c r="L32" s="22">
        <f>VLOOKUP($R32,'1980'!$U$433:$AK$486,13)</f>
        <v>56</v>
      </c>
      <c r="M32" s="22">
        <f>VLOOKUP($R32,'1980'!$U$433:$AK$486,14)</f>
        <v>11</v>
      </c>
      <c r="N32" s="22">
        <f>VLOOKUP($R32,'1980'!$U$433:$AK$486,15)</f>
        <v>21</v>
      </c>
      <c r="O32" s="23">
        <f>VLOOKUP($R32,'1980'!$U$433:$AK$486,16)</f>
        <v>145</v>
      </c>
      <c r="P32" s="22">
        <f>VLOOKUP($R32,'1980'!$U$433:$AK$486,17)</f>
        <v>838</v>
      </c>
      <c r="R32">
        <v>21</v>
      </c>
    </row>
    <row r="33" spans="1:18">
      <c r="A33" s="38" t="s">
        <v>57</v>
      </c>
      <c r="B33" s="22">
        <f>VLOOKUP($R33,'1980'!$U$433:$AK$486,3)</f>
        <v>58</v>
      </c>
      <c r="C33" s="22">
        <f>VLOOKUP($R33,'1980'!$U$433:$AK$486,4)</f>
        <v>85</v>
      </c>
      <c r="D33" s="22">
        <f>VLOOKUP($R33,'1980'!$U$433:$AK$486,5)</f>
        <v>132</v>
      </c>
      <c r="E33" s="22">
        <f>VLOOKUP($R33,'1980'!$U$433:$AK$486,6)</f>
        <v>278</v>
      </c>
      <c r="F33" s="22">
        <f>VLOOKUP($R33,'1980'!$U$433:$AK$486,7)</f>
        <v>67</v>
      </c>
      <c r="G33" s="22">
        <f>VLOOKUP($R33,'1980'!$U$433:$AK$486,8)</f>
        <v>65</v>
      </c>
      <c r="H33" s="23">
        <f>VLOOKUP($R33,'1980'!$U$433:$AK$486,9)</f>
        <v>685</v>
      </c>
      <c r="I33" s="22">
        <f>VLOOKUP($R33,'1980'!$U$433:$AK$486,10)</f>
        <v>38</v>
      </c>
      <c r="J33" s="22">
        <f>VLOOKUP($R33,'1980'!$U$433:$AK$486,11)</f>
        <v>1</v>
      </c>
      <c r="K33" s="22">
        <f>VLOOKUP($R33,'1980'!$U$433:$AK$486,12)</f>
        <v>21</v>
      </c>
      <c r="L33" s="22">
        <f>VLOOKUP($R33,'1980'!$U$433:$AK$486,13)</f>
        <v>114</v>
      </c>
      <c r="M33" s="22">
        <f>VLOOKUP($R33,'1980'!$U$433:$AK$486,14)</f>
        <v>25</v>
      </c>
      <c r="N33" s="22">
        <f>VLOOKUP($R33,'1980'!$U$433:$AK$486,15)</f>
        <v>41</v>
      </c>
      <c r="O33" s="23">
        <f>VLOOKUP($R33,'1980'!$U$433:$AK$486,16)</f>
        <v>240</v>
      </c>
      <c r="P33" s="22">
        <f>VLOOKUP($R33,'1980'!$U$433:$AK$486,17)</f>
        <v>925</v>
      </c>
      <c r="R33">
        <v>22</v>
      </c>
    </row>
    <row r="34" spans="1:18">
      <c r="A34" s="44" t="s">
        <v>58</v>
      </c>
      <c r="B34" s="45">
        <f>VLOOKUP($R34,'1980'!$U$433:$AK$486,3)</f>
        <v>24</v>
      </c>
      <c r="C34" s="45">
        <f>VLOOKUP($R34,'1980'!$U$433:$AK$486,4)</f>
        <v>32</v>
      </c>
      <c r="D34" s="45">
        <f>VLOOKUP($R34,'1980'!$U$433:$AK$486,5)</f>
        <v>42</v>
      </c>
      <c r="E34" s="45">
        <f>VLOOKUP($R34,'1980'!$U$433:$AK$486,6)</f>
        <v>59</v>
      </c>
      <c r="F34" s="45">
        <f>VLOOKUP($R34,'1980'!$U$433:$AK$486,7)</f>
        <v>20</v>
      </c>
      <c r="G34" s="45">
        <f>VLOOKUP($R34,'1980'!$U$433:$AK$486,8)</f>
        <v>50</v>
      </c>
      <c r="H34" s="46">
        <f>VLOOKUP($R34,'1980'!$U$433:$AK$486,9)</f>
        <v>227</v>
      </c>
      <c r="I34" s="45">
        <f>VLOOKUP($R34,'1980'!$U$433:$AK$486,10)</f>
        <v>5</v>
      </c>
      <c r="J34" s="45">
        <f>VLOOKUP($R34,'1980'!$U$433:$AK$486,11)</f>
        <v>0</v>
      </c>
      <c r="K34" s="45">
        <f>VLOOKUP($R34,'1980'!$U$433:$AK$486,12)</f>
        <v>10</v>
      </c>
      <c r="L34" s="45">
        <f>VLOOKUP($R34,'1980'!$U$433:$AK$486,13)</f>
        <v>6</v>
      </c>
      <c r="M34" s="45">
        <f>VLOOKUP($R34,'1980'!$U$433:$AK$486,14)</f>
        <v>7</v>
      </c>
      <c r="N34" s="45">
        <f>VLOOKUP($R34,'1980'!$U$433:$AK$486,15)</f>
        <v>1</v>
      </c>
      <c r="O34" s="46">
        <f>VLOOKUP($R34,'1980'!$U$433:$AK$486,16)</f>
        <v>29</v>
      </c>
      <c r="P34" s="45">
        <f>VLOOKUP($R34,'1980'!$U$433:$AK$486,17)</f>
        <v>256</v>
      </c>
      <c r="R34">
        <v>23</v>
      </c>
    </row>
    <row r="35" spans="1:18">
      <c r="A35" s="38" t="s">
        <v>59</v>
      </c>
      <c r="B35" s="22">
        <f>VLOOKUP($R35,'1980'!$U$433:$AK$486,3)</f>
        <v>28</v>
      </c>
      <c r="C35" s="22">
        <f>VLOOKUP($R35,'1980'!$U$433:$AK$486,4)</f>
        <v>70</v>
      </c>
      <c r="D35" s="22">
        <f>VLOOKUP($R35,'1980'!$U$433:$AK$486,5)</f>
        <v>82</v>
      </c>
      <c r="E35" s="22">
        <f>VLOOKUP($R35,'1980'!$U$433:$AK$486,6)</f>
        <v>78</v>
      </c>
      <c r="F35" s="22">
        <f>VLOOKUP($R35,'1980'!$U$433:$AK$486,7)</f>
        <v>44</v>
      </c>
      <c r="G35" s="22">
        <f>VLOOKUP($R35,'1980'!$U$433:$AK$486,8)</f>
        <v>45</v>
      </c>
      <c r="H35" s="23">
        <f>VLOOKUP($R35,'1980'!$U$433:$AK$486,9)</f>
        <v>347</v>
      </c>
      <c r="I35" s="22">
        <f>VLOOKUP($R35,'1980'!$U$433:$AK$486,10)</f>
        <v>51</v>
      </c>
      <c r="J35" s="22">
        <f>VLOOKUP($R35,'1980'!$U$433:$AK$486,11)</f>
        <v>38</v>
      </c>
      <c r="K35" s="22">
        <f>VLOOKUP($R35,'1980'!$U$433:$AK$486,12)</f>
        <v>162</v>
      </c>
      <c r="L35" s="22">
        <f>VLOOKUP($R35,'1980'!$U$433:$AK$486,13)</f>
        <v>90</v>
      </c>
      <c r="M35" s="22">
        <f>VLOOKUP($R35,'1980'!$U$433:$AK$486,14)</f>
        <v>41</v>
      </c>
      <c r="N35" s="22">
        <f>VLOOKUP($R35,'1980'!$U$433:$AK$486,15)</f>
        <v>52</v>
      </c>
      <c r="O35" s="23">
        <f>VLOOKUP($R35,'1980'!$U$433:$AK$486,16)</f>
        <v>434</v>
      </c>
      <c r="P35" s="22">
        <f>VLOOKUP($R35,'1980'!$U$433:$AK$486,17)</f>
        <v>781</v>
      </c>
      <c r="R35">
        <v>24</v>
      </c>
    </row>
    <row r="36" spans="1:18">
      <c r="A36" s="38" t="s">
        <v>60</v>
      </c>
      <c r="B36" s="22">
        <f>VLOOKUP($R36,'1980'!$U$433:$AK$486,3)</f>
        <v>17</v>
      </c>
      <c r="C36" s="22">
        <f>VLOOKUP($R36,'1980'!$U$433:$AK$486,4)</f>
        <v>14</v>
      </c>
      <c r="D36" s="22">
        <f>VLOOKUP($R36,'1980'!$U$433:$AK$486,5)</f>
        <v>23</v>
      </c>
      <c r="E36" s="22">
        <f>VLOOKUP($R36,'1980'!$U$433:$AK$486,6)</f>
        <v>38</v>
      </c>
      <c r="F36" s="22">
        <f>VLOOKUP($R36,'1980'!$U$433:$AK$486,7)</f>
        <v>23</v>
      </c>
      <c r="G36" s="22">
        <f>VLOOKUP($R36,'1980'!$U$433:$AK$486,8)</f>
        <v>80</v>
      </c>
      <c r="H36" s="23">
        <f>VLOOKUP($R36,'1980'!$U$433:$AK$486,9)</f>
        <v>195</v>
      </c>
      <c r="I36" s="22">
        <f>VLOOKUP($R36,'1980'!$U$433:$AK$486,10)</f>
        <v>47</v>
      </c>
      <c r="J36" s="22">
        <f>VLOOKUP($R36,'1980'!$U$433:$AK$486,11)</f>
        <v>27</v>
      </c>
      <c r="K36" s="22">
        <f>VLOOKUP($R36,'1980'!$U$433:$AK$486,12)</f>
        <v>152</v>
      </c>
      <c r="L36" s="22">
        <f>VLOOKUP($R36,'1980'!$U$433:$AK$486,13)</f>
        <v>94</v>
      </c>
      <c r="M36" s="22">
        <f>VLOOKUP($R36,'1980'!$U$433:$AK$486,14)</f>
        <v>64</v>
      </c>
      <c r="N36" s="22">
        <f>VLOOKUP($R36,'1980'!$U$433:$AK$486,15)</f>
        <v>146</v>
      </c>
      <c r="O36" s="23">
        <f>VLOOKUP($R36,'1980'!$U$433:$AK$486,16)</f>
        <v>530</v>
      </c>
      <c r="P36" s="22">
        <f>VLOOKUP($R36,'1980'!$U$433:$AK$486,17)</f>
        <v>725</v>
      </c>
      <c r="R36">
        <v>25</v>
      </c>
    </row>
    <row r="37" spans="1:18">
      <c r="A37" s="38" t="s">
        <v>61</v>
      </c>
      <c r="B37" s="22">
        <f>VLOOKUP($R37,'1980'!$U$433:$AK$486,3)</f>
        <v>59</v>
      </c>
      <c r="C37" s="22">
        <f>VLOOKUP($R37,'1980'!$U$433:$AK$486,4)</f>
        <v>165</v>
      </c>
      <c r="D37" s="22">
        <f>VLOOKUP($R37,'1980'!$U$433:$AK$486,5)</f>
        <v>191</v>
      </c>
      <c r="E37" s="22">
        <f>VLOOKUP($R37,'1980'!$U$433:$AK$486,6)</f>
        <v>235</v>
      </c>
      <c r="F37" s="22">
        <f>VLOOKUP($R37,'1980'!$U$433:$AK$486,7)</f>
        <v>59</v>
      </c>
      <c r="G37" s="22">
        <f>VLOOKUP($R37,'1980'!$U$433:$AK$486,8)</f>
        <v>109</v>
      </c>
      <c r="H37" s="23">
        <f>VLOOKUP($R37,'1980'!$U$433:$AK$486,9)</f>
        <v>818</v>
      </c>
      <c r="I37" s="22">
        <f>VLOOKUP($R37,'1980'!$U$433:$AK$486,10)</f>
        <v>67</v>
      </c>
      <c r="J37" s="22">
        <f>VLOOKUP($R37,'1980'!$U$433:$AK$486,11)</f>
        <v>35</v>
      </c>
      <c r="K37" s="22">
        <f>VLOOKUP($R37,'1980'!$U$433:$AK$486,12)</f>
        <v>370</v>
      </c>
      <c r="L37" s="22">
        <f>VLOOKUP($R37,'1980'!$U$433:$AK$486,13)</f>
        <v>264</v>
      </c>
      <c r="M37" s="22">
        <f>VLOOKUP($R37,'1980'!$U$433:$AK$486,14)</f>
        <v>49</v>
      </c>
      <c r="N37" s="22">
        <f>VLOOKUP($R37,'1980'!$U$433:$AK$486,15)</f>
        <v>105</v>
      </c>
      <c r="O37" s="23">
        <f>VLOOKUP($R37,'1980'!$U$433:$AK$486,16)</f>
        <v>890</v>
      </c>
      <c r="P37" s="22">
        <f>VLOOKUP($R37,'1980'!$U$433:$AK$486,17)</f>
        <v>1708</v>
      </c>
      <c r="R37">
        <v>26</v>
      </c>
    </row>
    <row r="38" spans="1:18">
      <c r="A38" s="44" t="s">
        <v>62</v>
      </c>
      <c r="B38" s="45">
        <f>VLOOKUP($R38,'1980'!$U$433:$AK$486,3)</f>
        <v>25</v>
      </c>
      <c r="C38" s="45">
        <f>VLOOKUP($R38,'1980'!$U$433:$AK$486,4)</f>
        <v>100</v>
      </c>
      <c r="D38" s="45">
        <f>VLOOKUP($R38,'1980'!$U$433:$AK$486,5)</f>
        <v>66</v>
      </c>
      <c r="E38" s="45">
        <f>VLOOKUP($R38,'1980'!$U$433:$AK$486,6)</f>
        <v>125</v>
      </c>
      <c r="F38" s="45">
        <f>VLOOKUP($R38,'1980'!$U$433:$AK$486,7)</f>
        <v>47</v>
      </c>
      <c r="G38" s="45">
        <f>VLOOKUP($R38,'1980'!$U$433:$AK$486,8)</f>
        <v>65</v>
      </c>
      <c r="H38" s="46">
        <f>VLOOKUP($R38,'1980'!$U$433:$AK$486,9)</f>
        <v>428</v>
      </c>
      <c r="I38" s="45">
        <f>VLOOKUP($R38,'1980'!$U$433:$AK$486,10)</f>
        <v>21</v>
      </c>
      <c r="J38" s="45">
        <f>VLOOKUP($R38,'1980'!$U$433:$AK$486,11)</f>
        <v>6</v>
      </c>
      <c r="K38" s="45">
        <f>VLOOKUP($R38,'1980'!$U$433:$AK$486,12)</f>
        <v>33</v>
      </c>
      <c r="L38" s="45">
        <f>VLOOKUP($R38,'1980'!$U$433:$AK$486,13)</f>
        <v>69</v>
      </c>
      <c r="M38" s="45">
        <f>VLOOKUP($R38,'1980'!$U$433:$AK$486,14)</f>
        <v>35</v>
      </c>
      <c r="N38" s="45">
        <f>VLOOKUP($R38,'1980'!$U$433:$AK$486,15)</f>
        <v>20</v>
      </c>
      <c r="O38" s="46">
        <f>VLOOKUP($R38,'1980'!$U$433:$AK$486,16)</f>
        <v>184</v>
      </c>
      <c r="P38" s="45">
        <f>VLOOKUP($R38,'1980'!$U$433:$AK$486,17)</f>
        <v>612</v>
      </c>
      <c r="R38">
        <v>27</v>
      </c>
    </row>
    <row r="39" spans="1:18">
      <c r="A39" s="38" t="s">
        <v>63</v>
      </c>
      <c r="B39" s="22">
        <f>VLOOKUP($R39,'1980'!$U$433:$AK$486,3)</f>
        <v>54</v>
      </c>
      <c r="C39" s="22">
        <f>VLOOKUP($R39,'1980'!$U$433:$AK$486,4)</f>
        <v>107</v>
      </c>
      <c r="D39" s="22">
        <f>VLOOKUP($R39,'1980'!$U$433:$AK$486,5)</f>
        <v>143</v>
      </c>
      <c r="E39" s="22">
        <f>VLOOKUP($R39,'1980'!$U$433:$AK$486,6)</f>
        <v>152</v>
      </c>
      <c r="F39" s="22">
        <f>VLOOKUP($R39,'1980'!$U$433:$AK$486,7)</f>
        <v>15</v>
      </c>
      <c r="G39" s="22">
        <f>VLOOKUP($R39,'1980'!$U$433:$AK$486,8)</f>
        <v>96</v>
      </c>
      <c r="H39" s="23">
        <f>VLOOKUP($R39,'1980'!$U$433:$AK$486,9)</f>
        <v>567</v>
      </c>
      <c r="I39" s="22">
        <f>VLOOKUP($R39,'1980'!$U$433:$AK$486,10)</f>
        <v>23</v>
      </c>
      <c r="J39" s="22">
        <f>VLOOKUP($R39,'1980'!$U$433:$AK$486,11)</f>
        <v>1</v>
      </c>
      <c r="K39" s="22">
        <f>VLOOKUP($R39,'1980'!$U$433:$AK$486,12)</f>
        <v>57</v>
      </c>
      <c r="L39" s="22">
        <f>VLOOKUP($R39,'1980'!$U$433:$AK$486,13)</f>
        <v>26</v>
      </c>
      <c r="M39" s="22">
        <f>VLOOKUP($R39,'1980'!$U$433:$AK$486,14)</f>
        <v>20</v>
      </c>
      <c r="N39" s="22">
        <f>VLOOKUP($R39,'1980'!$U$433:$AK$486,15)</f>
        <v>28</v>
      </c>
      <c r="O39" s="23">
        <f>VLOOKUP($R39,'1980'!$U$433:$AK$486,16)</f>
        <v>155</v>
      </c>
      <c r="P39" s="22">
        <f>VLOOKUP($R39,'1980'!$U$433:$AK$486,17)</f>
        <v>722</v>
      </c>
      <c r="R39">
        <v>28</v>
      </c>
    </row>
    <row r="40" spans="1:18">
      <c r="A40" s="38" t="s">
        <v>64</v>
      </c>
      <c r="B40" s="22">
        <f>VLOOKUP($R40,'1980'!$U$433:$AK$486,3)</f>
        <v>66</v>
      </c>
      <c r="C40" s="22">
        <f>VLOOKUP($R40,'1980'!$U$433:$AK$486,4)</f>
        <v>161</v>
      </c>
      <c r="D40" s="22">
        <f>VLOOKUP($R40,'1980'!$U$433:$AK$486,5)</f>
        <v>143</v>
      </c>
      <c r="E40" s="22">
        <f>VLOOKUP($R40,'1980'!$U$433:$AK$486,6)</f>
        <v>290</v>
      </c>
      <c r="F40" s="22">
        <f>VLOOKUP($R40,'1980'!$U$433:$AK$486,7)</f>
        <v>13</v>
      </c>
      <c r="G40" s="22">
        <f>VLOOKUP($R40,'1980'!$U$433:$AK$486,8)</f>
        <v>84</v>
      </c>
      <c r="H40" s="23">
        <f>VLOOKUP($R40,'1980'!$U$433:$AK$486,9)</f>
        <v>757</v>
      </c>
      <c r="I40" s="22">
        <f>VLOOKUP($R40,'1980'!$U$433:$AK$486,10)</f>
        <v>81</v>
      </c>
      <c r="J40" s="22">
        <f>VLOOKUP($R40,'1980'!$U$433:$AK$486,11)</f>
        <v>43</v>
      </c>
      <c r="K40" s="22">
        <f>VLOOKUP($R40,'1980'!$U$433:$AK$486,12)</f>
        <v>84</v>
      </c>
      <c r="L40" s="22">
        <f>VLOOKUP($R40,'1980'!$U$433:$AK$486,13)</f>
        <v>77</v>
      </c>
      <c r="M40" s="22">
        <f>VLOOKUP($R40,'1980'!$U$433:$AK$486,14)</f>
        <v>12</v>
      </c>
      <c r="N40" s="22">
        <f>VLOOKUP($R40,'1980'!$U$433:$AK$486,15)</f>
        <v>49</v>
      </c>
      <c r="O40" s="23">
        <f>VLOOKUP($R40,'1980'!$U$433:$AK$486,16)</f>
        <v>346</v>
      </c>
      <c r="P40" s="22">
        <f>VLOOKUP($R40,'1980'!$U$433:$AK$486,17)</f>
        <v>1103</v>
      </c>
      <c r="R40">
        <v>29</v>
      </c>
    </row>
    <row r="41" spans="1:18">
      <c r="A41" s="38" t="s">
        <v>65</v>
      </c>
      <c r="B41" s="22">
        <f>VLOOKUP($R41,'1980'!$U$433:$AK$486,3)</f>
        <v>26</v>
      </c>
      <c r="C41" s="22">
        <f>VLOOKUP($R41,'1980'!$U$433:$AK$486,4)</f>
        <v>53</v>
      </c>
      <c r="D41" s="22">
        <f>VLOOKUP($R41,'1980'!$U$433:$AK$486,5)</f>
        <v>30</v>
      </c>
      <c r="E41" s="22">
        <f>VLOOKUP($R41,'1980'!$U$433:$AK$486,6)</f>
        <v>27</v>
      </c>
      <c r="F41" s="22">
        <f>VLOOKUP($R41,'1980'!$U$433:$AK$486,7)</f>
        <v>7</v>
      </c>
      <c r="G41" s="22">
        <f>VLOOKUP($R41,'1980'!$U$433:$AK$486,8)</f>
        <v>28</v>
      </c>
      <c r="H41" s="23">
        <f>VLOOKUP($R41,'1980'!$U$433:$AK$486,9)</f>
        <v>171</v>
      </c>
      <c r="I41" s="22">
        <f>VLOOKUP($R41,'1980'!$U$433:$AK$486,10)</f>
        <v>5</v>
      </c>
      <c r="J41" s="22">
        <f>VLOOKUP($R41,'1980'!$U$433:$AK$486,11)</f>
        <v>0</v>
      </c>
      <c r="K41" s="22">
        <f>VLOOKUP($R41,'1980'!$U$433:$AK$486,12)</f>
        <v>10</v>
      </c>
      <c r="L41" s="22">
        <f>VLOOKUP($R41,'1980'!$U$433:$AK$486,13)</f>
        <v>6</v>
      </c>
      <c r="M41" s="22">
        <f>VLOOKUP($R41,'1980'!$U$433:$AK$486,14)</f>
        <v>3</v>
      </c>
      <c r="N41" s="22">
        <f>VLOOKUP($R41,'1980'!$U$433:$AK$486,15)</f>
        <v>3</v>
      </c>
      <c r="O41" s="23">
        <f>VLOOKUP($R41,'1980'!$U$433:$AK$486,16)</f>
        <v>27</v>
      </c>
      <c r="P41" s="22">
        <f>VLOOKUP($R41,'1980'!$U$433:$AK$486,17)</f>
        <v>198</v>
      </c>
      <c r="R41">
        <v>30</v>
      </c>
    </row>
    <row r="42" spans="1:18">
      <c r="A42" s="44" t="s">
        <v>66</v>
      </c>
      <c r="B42" s="45">
        <f>VLOOKUP($R42,'1980'!$U$433:$AK$486,3)</f>
        <v>27</v>
      </c>
      <c r="C42" s="45">
        <f>VLOOKUP($R42,'1980'!$U$433:$AK$486,4)</f>
        <v>55</v>
      </c>
      <c r="D42" s="45">
        <f>VLOOKUP($R42,'1980'!$U$433:$AK$486,5)</f>
        <v>26</v>
      </c>
      <c r="E42" s="45">
        <f>VLOOKUP($R42,'1980'!$U$433:$AK$486,6)</f>
        <v>32</v>
      </c>
      <c r="F42" s="45">
        <f>VLOOKUP($R42,'1980'!$U$433:$AK$486,7)</f>
        <v>6</v>
      </c>
      <c r="G42" s="45">
        <f>VLOOKUP($R42,'1980'!$U$433:$AK$486,8)</f>
        <v>57</v>
      </c>
      <c r="H42" s="46">
        <f>VLOOKUP($R42,'1980'!$U$433:$AK$486,9)</f>
        <v>203</v>
      </c>
      <c r="I42" s="45">
        <f>VLOOKUP($R42,'1980'!$U$433:$AK$486,10)</f>
        <v>6</v>
      </c>
      <c r="J42" s="45">
        <f>VLOOKUP($R42,'1980'!$U$433:$AK$486,11)</f>
        <v>1</v>
      </c>
      <c r="K42" s="45">
        <f>VLOOKUP($R42,'1980'!$U$433:$AK$486,12)</f>
        <v>27</v>
      </c>
      <c r="L42" s="45">
        <f>VLOOKUP($R42,'1980'!$U$433:$AK$486,13)</f>
        <v>4</v>
      </c>
      <c r="M42" s="45">
        <f>VLOOKUP($R42,'1980'!$U$433:$AK$486,14)</f>
        <v>7</v>
      </c>
      <c r="N42" s="45">
        <f>VLOOKUP($R42,'1980'!$U$433:$AK$486,15)</f>
        <v>13</v>
      </c>
      <c r="O42" s="46">
        <f>VLOOKUP($R42,'1980'!$U$433:$AK$486,16)</f>
        <v>58</v>
      </c>
      <c r="P42" s="45">
        <f>VLOOKUP($R42,'1980'!$U$433:$AK$486,17)</f>
        <v>261</v>
      </c>
      <c r="R42">
        <v>31</v>
      </c>
    </row>
    <row r="43" spans="1:18">
      <c r="A43" s="38" t="s">
        <v>67</v>
      </c>
      <c r="B43" s="22">
        <f>VLOOKUP($R43,'1980'!$U$433:$AK$486,3)</f>
        <v>37</v>
      </c>
      <c r="C43" s="22">
        <f>VLOOKUP($R43,'1980'!$U$433:$AK$486,4)</f>
        <v>27</v>
      </c>
      <c r="D43" s="22">
        <f>VLOOKUP($R43,'1980'!$U$433:$AK$486,5)</f>
        <v>28</v>
      </c>
      <c r="E43" s="22">
        <f>VLOOKUP($R43,'1980'!$U$433:$AK$486,6)</f>
        <v>51</v>
      </c>
      <c r="F43" s="22">
        <f>VLOOKUP($R43,'1980'!$U$433:$AK$486,7)</f>
        <v>8</v>
      </c>
      <c r="G43" s="22">
        <f>VLOOKUP($R43,'1980'!$U$433:$AK$486,8)</f>
        <v>17</v>
      </c>
      <c r="H43" s="23">
        <f>VLOOKUP($R43,'1980'!$U$433:$AK$486,9)</f>
        <v>168</v>
      </c>
      <c r="I43" s="22">
        <f>VLOOKUP($R43,'1980'!$U$433:$AK$486,10)</f>
        <v>14</v>
      </c>
      <c r="J43" s="22">
        <f>VLOOKUP($R43,'1980'!$U$433:$AK$486,11)</f>
        <v>3</v>
      </c>
      <c r="K43" s="22">
        <f>VLOOKUP($R43,'1980'!$U$433:$AK$486,12)</f>
        <v>41</v>
      </c>
      <c r="L43" s="22">
        <f>VLOOKUP($R43,'1980'!$U$433:$AK$486,13)</f>
        <v>37</v>
      </c>
      <c r="M43" s="22">
        <f>VLOOKUP($R43,'1980'!$U$433:$AK$486,14)</f>
        <v>10</v>
      </c>
      <c r="N43" s="22">
        <f>VLOOKUP($R43,'1980'!$U$433:$AK$486,15)</f>
        <v>13</v>
      </c>
      <c r="O43" s="23">
        <f>VLOOKUP($R43,'1980'!$U$433:$AK$486,16)</f>
        <v>118</v>
      </c>
      <c r="P43" s="22">
        <f>VLOOKUP($R43,'1980'!$U$433:$AK$486,17)</f>
        <v>286</v>
      </c>
      <c r="R43">
        <v>32</v>
      </c>
    </row>
    <row r="44" spans="1:18">
      <c r="A44" s="38" t="s">
        <v>68</v>
      </c>
      <c r="B44" s="22">
        <f>VLOOKUP($R44,'1980'!$U$433:$AK$486,3)</f>
        <v>17</v>
      </c>
      <c r="C44" s="22">
        <f>VLOOKUP($R44,'1980'!$U$433:$AK$486,4)</f>
        <v>11</v>
      </c>
      <c r="D44" s="22">
        <f>VLOOKUP($R44,'1980'!$U$433:$AK$486,5)</f>
        <v>23</v>
      </c>
      <c r="E44" s="22">
        <f>VLOOKUP($R44,'1980'!$U$433:$AK$486,6)</f>
        <v>26</v>
      </c>
      <c r="F44" s="22">
        <f>VLOOKUP($R44,'1980'!$U$433:$AK$486,7)</f>
        <v>9</v>
      </c>
      <c r="G44" s="22">
        <f>VLOOKUP($R44,'1980'!$U$433:$AK$486,8)</f>
        <v>24</v>
      </c>
      <c r="H44" s="23">
        <f>VLOOKUP($R44,'1980'!$U$433:$AK$486,9)</f>
        <v>110</v>
      </c>
      <c r="I44" s="22">
        <f>VLOOKUP($R44,'1980'!$U$433:$AK$486,10)</f>
        <v>4</v>
      </c>
      <c r="J44" s="22">
        <f>VLOOKUP($R44,'1980'!$U$433:$AK$486,11)</f>
        <v>3</v>
      </c>
      <c r="K44" s="22">
        <f>VLOOKUP($R44,'1980'!$U$433:$AK$486,12)</f>
        <v>17</v>
      </c>
      <c r="L44" s="22">
        <f>VLOOKUP($R44,'1980'!$U$433:$AK$486,13)</f>
        <v>17</v>
      </c>
      <c r="M44" s="22">
        <f>VLOOKUP($R44,'1980'!$U$433:$AK$486,14)</f>
        <v>8</v>
      </c>
      <c r="N44" s="22">
        <f>VLOOKUP($R44,'1980'!$U$433:$AK$486,15)</f>
        <v>7</v>
      </c>
      <c r="O44" s="23">
        <f>VLOOKUP($R44,'1980'!$U$433:$AK$486,16)</f>
        <v>56</v>
      </c>
      <c r="P44" s="22">
        <f>VLOOKUP($R44,'1980'!$U$433:$AK$486,17)</f>
        <v>166</v>
      </c>
      <c r="R44">
        <v>33</v>
      </c>
    </row>
    <row r="45" spans="1:18">
      <c r="A45" s="38" t="s">
        <v>69</v>
      </c>
      <c r="B45" s="22">
        <f>VLOOKUP($R45,'1980'!$U$433:$AK$486,3)</f>
        <v>15</v>
      </c>
      <c r="C45" s="22">
        <f>VLOOKUP($R45,'1980'!$U$433:$AK$486,4)</f>
        <v>51</v>
      </c>
      <c r="D45" s="22">
        <f>VLOOKUP($R45,'1980'!$U$433:$AK$486,5)</f>
        <v>83</v>
      </c>
      <c r="E45" s="22">
        <f>VLOOKUP($R45,'1980'!$U$433:$AK$486,6)</f>
        <v>82</v>
      </c>
      <c r="F45" s="22">
        <f>VLOOKUP($R45,'1980'!$U$433:$AK$486,7)</f>
        <v>26</v>
      </c>
      <c r="G45" s="22">
        <f>VLOOKUP($R45,'1980'!$U$433:$AK$486,8)</f>
        <v>37</v>
      </c>
      <c r="H45" s="23">
        <f>VLOOKUP($R45,'1980'!$U$433:$AK$486,9)</f>
        <v>294</v>
      </c>
      <c r="I45" s="22">
        <f>VLOOKUP($R45,'1980'!$U$433:$AK$486,10)</f>
        <v>79</v>
      </c>
      <c r="J45" s="22">
        <f>VLOOKUP($R45,'1980'!$U$433:$AK$486,11)</f>
        <v>40</v>
      </c>
      <c r="K45" s="22">
        <f>VLOOKUP($R45,'1980'!$U$433:$AK$486,12)</f>
        <v>236</v>
      </c>
      <c r="L45" s="22">
        <f>VLOOKUP($R45,'1980'!$U$433:$AK$486,13)</f>
        <v>227</v>
      </c>
      <c r="M45" s="22">
        <f>VLOOKUP($R45,'1980'!$U$433:$AK$486,14)</f>
        <v>62</v>
      </c>
      <c r="N45" s="22">
        <f>VLOOKUP($R45,'1980'!$U$433:$AK$486,15)</f>
        <v>113</v>
      </c>
      <c r="O45" s="23">
        <f>VLOOKUP($R45,'1980'!$U$433:$AK$486,16)</f>
        <v>757</v>
      </c>
      <c r="P45" s="22">
        <f>VLOOKUP($R45,'1980'!$U$433:$AK$486,17)</f>
        <v>1051</v>
      </c>
      <c r="R45">
        <v>34</v>
      </c>
    </row>
    <row r="46" spans="1:18">
      <c r="A46" s="44" t="s">
        <v>70</v>
      </c>
      <c r="B46" s="45">
        <f>VLOOKUP($R46,'1980'!$U$433:$AK$486,3)</f>
        <v>77</v>
      </c>
      <c r="C46" s="45">
        <f>VLOOKUP($R46,'1980'!$U$433:$AK$486,4)</f>
        <v>53</v>
      </c>
      <c r="D46" s="45">
        <f>VLOOKUP($R46,'1980'!$U$433:$AK$486,5)</f>
        <v>58</v>
      </c>
      <c r="E46" s="45">
        <f>VLOOKUP($R46,'1980'!$U$433:$AK$486,6)</f>
        <v>75</v>
      </c>
      <c r="F46" s="45">
        <f>VLOOKUP($R46,'1980'!$U$433:$AK$486,7)</f>
        <v>10</v>
      </c>
      <c r="G46" s="45">
        <f>VLOOKUP($R46,'1980'!$U$433:$AK$486,8)</f>
        <v>76</v>
      </c>
      <c r="H46" s="46">
        <f>VLOOKUP($R46,'1980'!$U$433:$AK$486,9)</f>
        <v>349</v>
      </c>
      <c r="I46" s="45">
        <f>VLOOKUP($R46,'1980'!$U$433:$AK$486,10)</f>
        <v>16</v>
      </c>
      <c r="J46" s="45">
        <f>VLOOKUP($R46,'1980'!$U$433:$AK$486,11)</f>
        <v>0</v>
      </c>
      <c r="K46" s="45">
        <f>VLOOKUP($R46,'1980'!$U$433:$AK$486,12)</f>
        <v>53</v>
      </c>
      <c r="L46" s="45">
        <f>VLOOKUP($R46,'1980'!$U$433:$AK$486,13)</f>
        <v>31</v>
      </c>
      <c r="M46" s="45">
        <f>VLOOKUP($R46,'1980'!$U$433:$AK$486,14)</f>
        <v>19</v>
      </c>
      <c r="N46" s="45">
        <f>VLOOKUP($R46,'1980'!$U$433:$AK$486,15)</f>
        <v>19</v>
      </c>
      <c r="O46" s="46">
        <f>VLOOKUP($R46,'1980'!$U$433:$AK$486,16)</f>
        <v>138</v>
      </c>
      <c r="P46" s="45">
        <f>VLOOKUP($R46,'1980'!$U$433:$AK$486,17)</f>
        <v>487</v>
      </c>
      <c r="R46">
        <v>35</v>
      </c>
    </row>
    <row r="47" spans="1:18">
      <c r="A47" s="38" t="s">
        <v>71</v>
      </c>
      <c r="B47" s="22">
        <f>VLOOKUP($R47,'1980'!$U$433:$AK$486,3)</f>
        <v>41</v>
      </c>
      <c r="C47" s="22">
        <f>VLOOKUP($R47,'1980'!$U$433:$AK$486,4)</f>
        <v>127</v>
      </c>
      <c r="D47" s="22">
        <f>VLOOKUP($R47,'1980'!$U$433:$AK$486,5)</f>
        <v>225</v>
      </c>
      <c r="E47" s="22">
        <f>VLOOKUP($R47,'1980'!$U$433:$AK$486,6)</f>
        <v>185</v>
      </c>
      <c r="F47" s="22">
        <f>VLOOKUP($R47,'1980'!$U$433:$AK$486,7)</f>
        <v>131</v>
      </c>
      <c r="G47" s="22">
        <f>VLOOKUP($R47,'1980'!$U$433:$AK$486,8)</f>
        <v>161</v>
      </c>
      <c r="H47" s="23">
        <f>VLOOKUP($R47,'1980'!$U$433:$AK$486,9)</f>
        <v>870</v>
      </c>
      <c r="I47" s="22">
        <f>VLOOKUP($R47,'1980'!$U$433:$AK$486,10)</f>
        <v>116</v>
      </c>
      <c r="J47" s="22">
        <f>VLOOKUP($R47,'1980'!$U$433:$AK$486,11)</f>
        <v>127</v>
      </c>
      <c r="K47" s="22">
        <f>VLOOKUP($R47,'1980'!$U$433:$AK$486,12)</f>
        <v>557</v>
      </c>
      <c r="L47" s="22">
        <f>VLOOKUP($R47,'1980'!$U$433:$AK$486,13)</f>
        <v>340</v>
      </c>
      <c r="M47" s="22">
        <f>VLOOKUP($R47,'1980'!$U$433:$AK$486,14)</f>
        <v>94</v>
      </c>
      <c r="N47" s="22">
        <f>VLOOKUP($R47,'1980'!$U$433:$AK$486,15)</f>
        <v>152</v>
      </c>
      <c r="O47" s="23">
        <f>VLOOKUP($R47,'1980'!$U$433:$AK$486,16)</f>
        <v>1386</v>
      </c>
      <c r="P47" s="22">
        <f>VLOOKUP($R47,'1980'!$U$433:$AK$486,17)</f>
        <v>2256</v>
      </c>
      <c r="R47">
        <v>36</v>
      </c>
    </row>
    <row r="48" spans="1:18">
      <c r="A48" s="38" t="s">
        <v>72</v>
      </c>
      <c r="B48" s="22">
        <f>VLOOKUP($R48,'1980'!$U$433:$AK$486,3)</f>
        <v>87</v>
      </c>
      <c r="C48" s="22">
        <f>VLOOKUP($R48,'1980'!$U$433:$AK$486,4)</f>
        <v>160</v>
      </c>
      <c r="D48" s="22">
        <f>VLOOKUP($R48,'1980'!$U$433:$AK$486,5)</f>
        <v>108</v>
      </c>
      <c r="E48" s="22">
        <f>VLOOKUP($R48,'1980'!$U$433:$AK$486,6)</f>
        <v>419</v>
      </c>
      <c r="F48" s="22">
        <f>VLOOKUP($R48,'1980'!$U$433:$AK$486,7)</f>
        <v>172</v>
      </c>
      <c r="G48" s="22">
        <f>VLOOKUP($R48,'1980'!$U$433:$AK$486,8)</f>
        <v>268</v>
      </c>
      <c r="H48" s="23">
        <f>VLOOKUP($R48,'1980'!$U$433:$AK$486,9)</f>
        <v>1214</v>
      </c>
      <c r="I48" s="22">
        <f>VLOOKUP($R48,'1980'!$U$433:$AK$486,10)</f>
        <v>29</v>
      </c>
      <c r="J48" s="22">
        <f>VLOOKUP($R48,'1980'!$U$433:$AK$486,11)</f>
        <v>17</v>
      </c>
      <c r="K48" s="22">
        <f>VLOOKUP($R48,'1980'!$U$433:$AK$486,12)</f>
        <v>88</v>
      </c>
      <c r="L48" s="22">
        <f>VLOOKUP($R48,'1980'!$U$433:$AK$486,13)</f>
        <v>74</v>
      </c>
      <c r="M48" s="22">
        <f>VLOOKUP($R48,'1980'!$U$433:$AK$486,14)</f>
        <v>18</v>
      </c>
      <c r="N48" s="22">
        <f>VLOOKUP($R48,'1980'!$U$433:$AK$486,15)</f>
        <v>133</v>
      </c>
      <c r="O48" s="23">
        <f>VLOOKUP($R48,'1980'!$U$433:$AK$486,16)</f>
        <v>359</v>
      </c>
      <c r="P48" s="22">
        <f>VLOOKUP($R48,'1980'!$U$433:$AK$486,17)</f>
        <v>1573</v>
      </c>
      <c r="R48">
        <v>37</v>
      </c>
    </row>
    <row r="49" spans="1:18">
      <c r="A49" s="38" t="s">
        <v>73</v>
      </c>
      <c r="B49" s="22">
        <f>VLOOKUP($R49,'1980'!$U$433:$AK$486,3)</f>
        <v>10</v>
      </c>
      <c r="C49" s="22">
        <f>VLOOKUP($R49,'1980'!$U$433:$AK$486,4)</f>
        <v>11</v>
      </c>
      <c r="D49" s="22">
        <f>VLOOKUP($R49,'1980'!$U$433:$AK$486,5)</f>
        <v>21</v>
      </c>
      <c r="E49" s="22">
        <f>VLOOKUP($R49,'1980'!$U$433:$AK$486,6)</f>
        <v>22</v>
      </c>
      <c r="F49" s="22">
        <f>VLOOKUP($R49,'1980'!$U$433:$AK$486,7)</f>
        <v>1</v>
      </c>
      <c r="G49" s="22">
        <f>VLOOKUP($R49,'1980'!$U$433:$AK$486,8)</f>
        <v>20</v>
      </c>
      <c r="H49" s="23">
        <f>VLOOKUP($R49,'1980'!$U$433:$AK$486,9)</f>
        <v>85</v>
      </c>
      <c r="I49" s="22">
        <f>VLOOKUP($R49,'1980'!$U$433:$AK$486,10)</f>
        <v>2</v>
      </c>
      <c r="J49" s="22">
        <f>VLOOKUP($R49,'1980'!$U$433:$AK$486,11)</f>
        <v>0</v>
      </c>
      <c r="K49" s="22">
        <f>VLOOKUP($R49,'1980'!$U$433:$AK$486,12)</f>
        <v>5</v>
      </c>
      <c r="L49" s="22">
        <f>VLOOKUP($R49,'1980'!$U$433:$AK$486,13)</f>
        <v>2</v>
      </c>
      <c r="M49" s="22">
        <f>VLOOKUP($R49,'1980'!$U$433:$AK$486,14)</f>
        <v>5</v>
      </c>
      <c r="N49" s="22">
        <f>VLOOKUP($R49,'1980'!$U$433:$AK$486,15)</f>
        <v>5</v>
      </c>
      <c r="O49" s="23">
        <f>VLOOKUP($R49,'1980'!$U$433:$AK$486,16)</f>
        <v>19</v>
      </c>
      <c r="P49" s="22">
        <f>VLOOKUP($R49,'1980'!$U$433:$AK$486,17)</f>
        <v>104</v>
      </c>
      <c r="R49">
        <v>38</v>
      </c>
    </row>
    <row r="50" spans="1:18">
      <c r="A50" s="44" t="s">
        <v>74</v>
      </c>
      <c r="B50" s="45">
        <f>VLOOKUP($R50,'1980'!$U$433:$AK$486,3)</f>
        <v>47</v>
      </c>
      <c r="C50" s="45">
        <f>VLOOKUP($R50,'1980'!$U$433:$AK$486,4)</f>
        <v>112</v>
      </c>
      <c r="D50" s="45">
        <f>VLOOKUP($R50,'1980'!$U$433:$AK$486,5)</f>
        <v>163</v>
      </c>
      <c r="E50" s="45">
        <f>VLOOKUP($R50,'1980'!$U$433:$AK$486,6)</f>
        <v>285</v>
      </c>
      <c r="F50" s="45">
        <f>VLOOKUP($R50,'1980'!$U$433:$AK$486,7)</f>
        <v>77</v>
      </c>
      <c r="G50" s="45">
        <f>VLOOKUP($R50,'1980'!$U$433:$AK$486,8)</f>
        <v>249</v>
      </c>
      <c r="H50" s="46">
        <f>VLOOKUP($R50,'1980'!$U$433:$AK$486,9)</f>
        <v>933</v>
      </c>
      <c r="I50" s="45">
        <f>VLOOKUP($R50,'1980'!$U$433:$AK$486,10)</f>
        <v>101</v>
      </c>
      <c r="J50" s="45">
        <f>VLOOKUP($R50,'1980'!$U$433:$AK$486,11)</f>
        <v>34</v>
      </c>
      <c r="K50" s="45">
        <f>VLOOKUP($R50,'1980'!$U$433:$AK$486,12)</f>
        <v>211</v>
      </c>
      <c r="L50" s="45">
        <f>VLOOKUP($R50,'1980'!$U$433:$AK$486,13)</f>
        <v>170</v>
      </c>
      <c r="M50" s="45">
        <f>VLOOKUP($R50,'1980'!$U$433:$AK$486,14)</f>
        <v>113</v>
      </c>
      <c r="N50" s="45">
        <f>VLOOKUP($R50,'1980'!$U$433:$AK$486,15)</f>
        <v>186</v>
      </c>
      <c r="O50" s="46">
        <f>VLOOKUP($R50,'1980'!$U$433:$AK$486,16)</f>
        <v>815</v>
      </c>
      <c r="P50" s="45">
        <f>VLOOKUP($R50,'1980'!$U$433:$AK$486,17)</f>
        <v>1748</v>
      </c>
      <c r="R50">
        <v>39</v>
      </c>
    </row>
    <row r="51" spans="1:18">
      <c r="A51" s="38" t="s">
        <v>75</v>
      </c>
      <c r="B51" s="22">
        <f>VLOOKUP($R51,'1980'!$U$433:$AK$486,3)</f>
        <v>53</v>
      </c>
      <c r="C51" s="22">
        <f>VLOOKUP($R51,'1980'!$U$433:$AK$486,4)</f>
        <v>70</v>
      </c>
      <c r="D51" s="22">
        <f>VLOOKUP($R51,'1980'!$U$433:$AK$486,5)</f>
        <v>102</v>
      </c>
      <c r="E51" s="22">
        <f>VLOOKUP($R51,'1980'!$U$433:$AK$486,6)</f>
        <v>139</v>
      </c>
      <c r="F51" s="22">
        <f>VLOOKUP($R51,'1980'!$U$433:$AK$486,7)</f>
        <v>2</v>
      </c>
      <c r="G51" s="22">
        <f>VLOOKUP($R51,'1980'!$U$433:$AK$486,8)</f>
        <v>94</v>
      </c>
      <c r="H51" s="23">
        <f>VLOOKUP($R51,'1980'!$U$433:$AK$486,9)</f>
        <v>460</v>
      </c>
      <c r="I51" s="22">
        <f>VLOOKUP($R51,'1980'!$U$433:$AK$486,10)</f>
        <v>27</v>
      </c>
      <c r="J51" s="22">
        <f>VLOOKUP($R51,'1980'!$U$433:$AK$486,11)</f>
        <v>10</v>
      </c>
      <c r="K51" s="22">
        <f>VLOOKUP($R51,'1980'!$U$433:$AK$486,12)</f>
        <v>47</v>
      </c>
      <c r="L51" s="22">
        <f>VLOOKUP($R51,'1980'!$U$433:$AK$486,13)</f>
        <v>35</v>
      </c>
      <c r="M51" s="22">
        <f>VLOOKUP($R51,'1980'!$U$433:$AK$486,14)</f>
        <v>12</v>
      </c>
      <c r="N51" s="22">
        <f>VLOOKUP($R51,'1980'!$U$433:$AK$486,15)</f>
        <v>47</v>
      </c>
      <c r="O51" s="23">
        <f>VLOOKUP($R51,'1980'!$U$433:$AK$486,16)</f>
        <v>178</v>
      </c>
      <c r="P51" s="22">
        <f>VLOOKUP($R51,'1980'!$U$433:$AK$486,17)</f>
        <v>638</v>
      </c>
      <c r="R51">
        <v>40</v>
      </c>
    </row>
    <row r="52" spans="1:18">
      <c r="A52" s="38" t="s">
        <v>76</v>
      </c>
      <c r="B52" s="22">
        <f>VLOOKUP($R52,'1980'!$U$433:$AK$486,3)</f>
        <v>37</v>
      </c>
      <c r="C52" s="22">
        <f>VLOOKUP($R52,'1980'!$U$433:$AK$486,4)</f>
        <v>176</v>
      </c>
      <c r="D52" s="22">
        <f>VLOOKUP($R52,'1980'!$U$433:$AK$486,5)</f>
        <v>97</v>
      </c>
      <c r="E52" s="22">
        <f>VLOOKUP($R52,'1980'!$U$433:$AK$486,6)</f>
        <v>126</v>
      </c>
      <c r="F52" s="22">
        <f>VLOOKUP($R52,'1980'!$U$433:$AK$486,7)</f>
        <v>14</v>
      </c>
      <c r="G52" s="22">
        <f>VLOOKUP($R52,'1980'!$U$433:$AK$486,8)</f>
        <v>49</v>
      </c>
      <c r="H52" s="23">
        <f>VLOOKUP($R52,'1980'!$U$433:$AK$486,9)</f>
        <v>499</v>
      </c>
      <c r="I52" s="22">
        <f>VLOOKUP($R52,'1980'!$U$433:$AK$486,10)</f>
        <v>10</v>
      </c>
      <c r="J52" s="22">
        <f>VLOOKUP($R52,'1980'!$U$433:$AK$486,11)</f>
        <v>8</v>
      </c>
      <c r="K52" s="22">
        <f>VLOOKUP($R52,'1980'!$U$433:$AK$486,12)</f>
        <v>64</v>
      </c>
      <c r="L52" s="22">
        <f>VLOOKUP($R52,'1980'!$U$433:$AK$486,13)</f>
        <v>55</v>
      </c>
      <c r="M52" s="22">
        <f>VLOOKUP($R52,'1980'!$U$433:$AK$486,14)</f>
        <v>22</v>
      </c>
      <c r="N52" s="22">
        <f>VLOOKUP($R52,'1980'!$U$433:$AK$486,15)</f>
        <v>19</v>
      </c>
      <c r="O52" s="23">
        <f>VLOOKUP($R52,'1980'!$U$433:$AK$486,16)</f>
        <v>178</v>
      </c>
      <c r="P52" s="22">
        <f>VLOOKUP($R52,'1980'!$U$433:$AK$486,17)</f>
        <v>677</v>
      </c>
      <c r="R52">
        <v>41</v>
      </c>
    </row>
    <row r="53" spans="1:18">
      <c r="A53" s="38" t="s">
        <v>77</v>
      </c>
      <c r="B53" s="22">
        <f>VLOOKUP($R53,'1980'!$U$433:$AK$486,3)</f>
        <v>65</v>
      </c>
      <c r="C53" s="22">
        <f>VLOOKUP($R53,'1980'!$U$433:$AK$486,4)</f>
        <v>222</v>
      </c>
      <c r="D53" s="22">
        <f>VLOOKUP($R53,'1980'!$U$433:$AK$486,5)</f>
        <v>358</v>
      </c>
      <c r="E53" s="22">
        <f>VLOOKUP($R53,'1980'!$U$433:$AK$486,6)</f>
        <v>216</v>
      </c>
      <c r="F53" s="22">
        <f>VLOOKUP($R53,'1980'!$U$433:$AK$486,7)</f>
        <v>87</v>
      </c>
      <c r="G53" s="22">
        <f>VLOOKUP($R53,'1980'!$U$433:$AK$486,8)</f>
        <v>160</v>
      </c>
      <c r="H53" s="23">
        <f>VLOOKUP($R53,'1980'!$U$433:$AK$486,9)</f>
        <v>1108</v>
      </c>
      <c r="I53" s="22">
        <f>VLOOKUP($R53,'1980'!$U$433:$AK$486,10)</f>
        <v>79</v>
      </c>
      <c r="J53" s="22">
        <f>VLOOKUP($R53,'1980'!$U$433:$AK$486,11)</f>
        <v>51</v>
      </c>
      <c r="K53" s="22">
        <f>VLOOKUP($R53,'1980'!$U$433:$AK$486,12)</f>
        <v>327</v>
      </c>
      <c r="L53" s="22">
        <f>VLOOKUP($R53,'1980'!$U$433:$AK$486,13)</f>
        <v>99</v>
      </c>
      <c r="M53" s="22">
        <f>VLOOKUP($R53,'1980'!$U$433:$AK$486,14)</f>
        <v>38</v>
      </c>
      <c r="N53" s="22">
        <f>VLOOKUP($R53,'1980'!$U$433:$AK$486,15)</f>
        <v>229</v>
      </c>
      <c r="O53" s="23">
        <f>VLOOKUP($R53,'1980'!$U$433:$AK$486,16)</f>
        <v>823</v>
      </c>
      <c r="P53" s="22">
        <f>VLOOKUP($R53,'1980'!$U$433:$AK$486,17)</f>
        <v>1931</v>
      </c>
      <c r="R53">
        <v>42</v>
      </c>
    </row>
    <row r="54" spans="1:18">
      <c r="A54" s="44" t="s">
        <v>78</v>
      </c>
      <c r="B54" s="45">
        <f>VLOOKUP($R54,'1980'!$U$433:$AK$486,3)</f>
        <v>1</v>
      </c>
      <c r="C54" s="45">
        <f>VLOOKUP($R54,'1980'!$U$433:$AK$486,4)</f>
        <v>8</v>
      </c>
      <c r="D54" s="45">
        <f>VLOOKUP($R54,'1980'!$U$433:$AK$486,5)</f>
        <v>7</v>
      </c>
      <c r="E54" s="45">
        <f>VLOOKUP($R54,'1980'!$U$433:$AK$486,6)</f>
        <v>11</v>
      </c>
      <c r="F54" s="45">
        <f>VLOOKUP($R54,'1980'!$U$433:$AK$486,7)</f>
        <v>0</v>
      </c>
      <c r="G54" s="45">
        <f>VLOOKUP($R54,'1980'!$U$433:$AK$486,8)</f>
        <v>2</v>
      </c>
      <c r="H54" s="46">
        <f>VLOOKUP($R54,'1980'!$U$433:$AK$486,9)</f>
        <v>29</v>
      </c>
      <c r="I54" s="45">
        <f>VLOOKUP($R54,'1980'!$U$433:$AK$486,10)</f>
        <v>13</v>
      </c>
      <c r="J54" s="45">
        <f>VLOOKUP($R54,'1980'!$U$433:$AK$486,11)</f>
        <v>8</v>
      </c>
      <c r="K54" s="45">
        <f>VLOOKUP($R54,'1980'!$U$433:$AK$486,12)</f>
        <v>39</v>
      </c>
      <c r="L54" s="45">
        <f>VLOOKUP($R54,'1980'!$U$433:$AK$486,13)</f>
        <v>12</v>
      </c>
      <c r="M54" s="45">
        <f>VLOOKUP($R54,'1980'!$U$433:$AK$486,14)</f>
        <v>13</v>
      </c>
      <c r="N54" s="45">
        <f>VLOOKUP($R54,'1980'!$U$433:$AK$486,15)</f>
        <v>11</v>
      </c>
      <c r="O54" s="46">
        <f>VLOOKUP($R54,'1980'!$U$433:$AK$486,16)</f>
        <v>96</v>
      </c>
      <c r="P54" s="45">
        <f>VLOOKUP($R54,'1980'!$U$433:$AK$486,17)</f>
        <v>125</v>
      </c>
      <c r="R54">
        <v>44</v>
      </c>
    </row>
    <row r="55" spans="1:18">
      <c r="A55" s="38" t="s">
        <v>79</v>
      </c>
      <c r="B55" s="22">
        <f>VLOOKUP($R55,'1980'!$U$433:$AK$486,3)</f>
        <v>45</v>
      </c>
      <c r="C55" s="22">
        <f>VLOOKUP($R55,'1980'!$U$433:$AK$486,4)</f>
        <v>158</v>
      </c>
      <c r="D55" s="22">
        <f>VLOOKUP($R55,'1980'!$U$433:$AK$486,5)</f>
        <v>168</v>
      </c>
      <c r="E55" s="22">
        <f>VLOOKUP($R55,'1980'!$U$433:$AK$486,6)</f>
        <v>260</v>
      </c>
      <c r="F55" s="22">
        <f>VLOOKUP($R55,'1980'!$U$433:$AK$486,7)</f>
        <v>25</v>
      </c>
      <c r="G55" s="22">
        <f>VLOOKUP($R55,'1980'!$U$433:$AK$486,8)</f>
        <v>146</v>
      </c>
      <c r="H55" s="23">
        <f>VLOOKUP($R55,'1980'!$U$433:$AK$486,9)</f>
        <v>802</v>
      </c>
      <c r="I55" s="22">
        <f>VLOOKUP($R55,'1980'!$U$433:$AK$486,10)</f>
        <v>11</v>
      </c>
      <c r="J55" s="22">
        <f>VLOOKUP($R55,'1980'!$U$433:$AK$486,11)</f>
        <v>2</v>
      </c>
      <c r="K55" s="22">
        <f>VLOOKUP($R55,'1980'!$U$433:$AK$486,12)</f>
        <v>51</v>
      </c>
      <c r="L55" s="22">
        <f>VLOOKUP($R55,'1980'!$U$433:$AK$486,13)</f>
        <v>59</v>
      </c>
      <c r="M55" s="22">
        <f>VLOOKUP($R55,'1980'!$U$433:$AK$486,14)</f>
        <v>54</v>
      </c>
      <c r="N55" s="22">
        <f>VLOOKUP($R55,'1980'!$U$433:$AK$486,15)</f>
        <v>52</v>
      </c>
      <c r="O55" s="23">
        <f>VLOOKUP($R55,'1980'!$U$433:$AK$486,16)</f>
        <v>229</v>
      </c>
      <c r="P55" s="22">
        <f>VLOOKUP($R55,'1980'!$U$433:$AK$486,17)</f>
        <v>1031</v>
      </c>
      <c r="R55">
        <v>45</v>
      </c>
    </row>
    <row r="56" spans="1:18">
      <c r="A56" s="38" t="s">
        <v>80</v>
      </c>
      <c r="B56" s="22">
        <f>VLOOKUP($R56,'1980'!$U$433:$AK$486,3)</f>
        <v>25</v>
      </c>
      <c r="C56" s="22">
        <f>VLOOKUP($R56,'1980'!$U$433:$AK$486,4)</f>
        <v>20</v>
      </c>
      <c r="D56" s="22">
        <f>VLOOKUP($R56,'1980'!$U$433:$AK$486,5)</f>
        <v>26</v>
      </c>
      <c r="E56" s="22">
        <f>VLOOKUP($R56,'1980'!$U$433:$AK$486,6)</f>
        <v>30</v>
      </c>
      <c r="F56" s="22">
        <f>VLOOKUP($R56,'1980'!$U$433:$AK$486,7)</f>
        <v>5</v>
      </c>
      <c r="G56" s="22">
        <f>VLOOKUP($R56,'1980'!$U$433:$AK$486,8)</f>
        <v>23</v>
      </c>
      <c r="H56" s="23">
        <f>VLOOKUP($R56,'1980'!$U$433:$AK$486,9)</f>
        <v>129</v>
      </c>
      <c r="I56" s="22">
        <f>VLOOKUP($R56,'1980'!$U$433:$AK$486,10)</f>
        <v>1</v>
      </c>
      <c r="J56" s="22">
        <f>VLOOKUP($R56,'1980'!$U$433:$AK$486,11)</f>
        <v>1</v>
      </c>
      <c r="K56" s="22">
        <f>VLOOKUP($R56,'1980'!$U$433:$AK$486,12)</f>
        <v>8</v>
      </c>
      <c r="L56" s="22">
        <f>VLOOKUP($R56,'1980'!$U$433:$AK$486,13)</f>
        <v>7</v>
      </c>
      <c r="M56" s="22">
        <f>VLOOKUP($R56,'1980'!$U$433:$AK$486,14)</f>
        <v>1</v>
      </c>
      <c r="N56" s="22">
        <f>VLOOKUP($R56,'1980'!$U$433:$AK$486,15)</f>
        <v>0</v>
      </c>
      <c r="O56" s="23">
        <f>VLOOKUP($R56,'1980'!$U$433:$AK$486,16)</f>
        <v>18</v>
      </c>
      <c r="P56" s="22">
        <f>VLOOKUP($R56,'1980'!$U$433:$AK$486,17)</f>
        <v>147</v>
      </c>
      <c r="R56">
        <v>46</v>
      </c>
    </row>
    <row r="57" spans="1:18">
      <c r="A57" s="38" t="s">
        <v>81</v>
      </c>
      <c r="B57" s="22">
        <f>VLOOKUP($R57,'1980'!$U$433:$AK$486,3)</f>
        <v>94</v>
      </c>
      <c r="C57" s="22">
        <f>VLOOKUP($R57,'1980'!$U$433:$AK$486,4)</f>
        <v>73</v>
      </c>
      <c r="D57" s="22">
        <f>VLOOKUP($R57,'1980'!$U$433:$AK$486,5)</f>
        <v>287</v>
      </c>
      <c r="E57" s="22">
        <f>VLOOKUP($R57,'1980'!$U$433:$AK$486,6)</f>
        <v>165</v>
      </c>
      <c r="F57" s="22">
        <f>VLOOKUP($R57,'1980'!$U$433:$AK$486,7)</f>
        <v>91</v>
      </c>
      <c r="G57" s="22">
        <f>VLOOKUP($R57,'1980'!$U$433:$AK$486,8)</f>
        <v>86</v>
      </c>
      <c r="H57" s="23">
        <f>VLOOKUP($R57,'1980'!$U$433:$AK$486,9)</f>
        <v>796</v>
      </c>
      <c r="I57" s="22">
        <f>VLOOKUP($R57,'1980'!$U$433:$AK$486,10)</f>
        <v>74</v>
      </c>
      <c r="J57" s="22">
        <f>VLOOKUP($R57,'1980'!$U$433:$AK$486,11)</f>
        <v>0</v>
      </c>
      <c r="K57" s="22">
        <f>VLOOKUP($R57,'1980'!$U$433:$AK$486,12)</f>
        <v>189</v>
      </c>
      <c r="L57" s="22">
        <f>VLOOKUP($R57,'1980'!$U$433:$AK$486,13)</f>
        <v>77</v>
      </c>
      <c r="M57" s="22">
        <f>VLOOKUP($R57,'1980'!$U$433:$AK$486,14)</f>
        <v>49</v>
      </c>
      <c r="N57" s="22">
        <f>VLOOKUP($R57,'1980'!$U$433:$AK$486,15)</f>
        <v>81</v>
      </c>
      <c r="O57" s="23">
        <f>VLOOKUP($R57,'1980'!$U$433:$AK$486,16)</f>
        <v>470</v>
      </c>
      <c r="P57" s="22">
        <f>VLOOKUP($R57,'1980'!$U$433:$AK$486,17)</f>
        <v>1266</v>
      </c>
      <c r="R57">
        <v>47</v>
      </c>
    </row>
    <row r="58" spans="1:18">
      <c r="A58" s="44" t="s">
        <v>82</v>
      </c>
      <c r="B58" s="45">
        <f>VLOOKUP($R58,'1980'!$U$433:$AK$486,3)</f>
        <v>273</v>
      </c>
      <c r="C58" s="45">
        <f>VLOOKUP($R58,'1980'!$U$433:$AK$486,4)</f>
        <v>394</v>
      </c>
      <c r="D58" s="45">
        <f>VLOOKUP($R58,'1980'!$U$433:$AK$486,5)</f>
        <v>183</v>
      </c>
      <c r="E58" s="45">
        <f>VLOOKUP($R58,'1980'!$U$433:$AK$486,6)</f>
        <v>606</v>
      </c>
      <c r="F58" s="45">
        <f>VLOOKUP($R58,'1980'!$U$433:$AK$486,7)</f>
        <v>98</v>
      </c>
      <c r="G58" s="45">
        <f>VLOOKUP($R58,'1980'!$U$433:$AK$486,8)</f>
        <v>347</v>
      </c>
      <c r="H58" s="46">
        <f>VLOOKUP($R58,'1980'!$U$433:$AK$486,9)</f>
        <v>1901</v>
      </c>
      <c r="I58" s="45">
        <f>VLOOKUP($R58,'1980'!$U$433:$AK$486,10)</f>
        <v>280</v>
      </c>
      <c r="J58" s="45">
        <f>VLOOKUP($R58,'1980'!$U$433:$AK$486,11)</f>
        <v>143</v>
      </c>
      <c r="K58" s="45">
        <f>VLOOKUP($R58,'1980'!$U$433:$AK$486,12)</f>
        <v>360</v>
      </c>
      <c r="L58" s="45">
        <f>VLOOKUP($R58,'1980'!$U$433:$AK$486,13)</f>
        <v>101</v>
      </c>
      <c r="M58" s="45">
        <f>VLOOKUP($R58,'1980'!$U$433:$AK$486,14)</f>
        <v>4</v>
      </c>
      <c r="N58" s="45">
        <f>VLOOKUP($R58,'1980'!$U$433:$AK$486,15)</f>
        <v>603</v>
      </c>
      <c r="O58" s="46">
        <f>VLOOKUP($R58,'1980'!$U$433:$AK$486,16)</f>
        <v>1491</v>
      </c>
      <c r="P58" s="45">
        <f>VLOOKUP($R58,'1980'!$U$433:$AK$486,17)</f>
        <v>3392</v>
      </c>
      <c r="R58">
        <v>48</v>
      </c>
    </row>
    <row r="59" spans="1:18">
      <c r="A59" s="38" t="s">
        <v>83</v>
      </c>
      <c r="B59" s="22">
        <f>VLOOKUP($R59,'1980'!$U$433:$AK$486,3)</f>
        <v>56</v>
      </c>
      <c r="C59" s="22">
        <f>VLOOKUP($R59,'1980'!$U$433:$AK$486,4)</f>
        <v>35</v>
      </c>
      <c r="D59" s="22">
        <f>VLOOKUP($R59,'1980'!$U$433:$AK$486,5)</f>
        <v>32</v>
      </c>
      <c r="E59" s="22">
        <f>VLOOKUP($R59,'1980'!$U$433:$AK$486,6)</f>
        <v>20</v>
      </c>
      <c r="F59" s="22">
        <f>VLOOKUP($R59,'1980'!$U$433:$AK$486,7)</f>
        <v>2</v>
      </c>
      <c r="G59" s="22">
        <f>VLOOKUP($R59,'1980'!$U$433:$AK$486,8)</f>
        <v>61</v>
      </c>
      <c r="H59" s="23">
        <f>VLOOKUP($R59,'1980'!$U$433:$AK$486,9)</f>
        <v>206</v>
      </c>
      <c r="I59" s="22">
        <f>VLOOKUP($R59,'1980'!$U$433:$AK$486,10)</f>
        <v>15</v>
      </c>
      <c r="J59" s="22">
        <f>VLOOKUP($R59,'1980'!$U$433:$AK$486,11)</f>
        <v>8</v>
      </c>
      <c r="K59" s="22">
        <f>VLOOKUP($R59,'1980'!$U$433:$AK$486,12)</f>
        <v>27</v>
      </c>
      <c r="L59" s="22">
        <f>VLOOKUP($R59,'1980'!$U$433:$AK$486,13)</f>
        <v>17</v>
      </c>
      <c r="M59" s="22">
        <f>VLOOKUP($R59,'1980'!$U$433:$AK$486,14)</f>
        <v>15</v>
      </c>
      <c r="N59" s="22">
        <f>VLOOKUP($R59,'1980'!$U$433:$AK$486,15)</f>
        <v>9</v>
      </c>
      <c r="O59" s="23">
        <f>VLOOKUP($R59,'1980'!$U$433:$AK$486,16)</f>
        <v>91</v>
      </c>
      <c r="P59" s="22">
        <f>VLOOKUP($R59,'1980'!$U$433:$AK$486,17)</f>
        <v>297</v>
      </c>
      <c r="R59">
        <v>49</v>
      </c>
    </row>
    <row r="60" spans="1:18">
      <c r="A60" s="38" t="s">
        <v>84</v>
      </c>
      <c r="B60" s="22">
        <f>VLOOKUP($R60,'1980'!$U$433:$AK$486,3)</f>
        <v>18</v>
      </c>
      <c r="C60" s="22">
        <f>VLOOKUP($R60,'1980'!$U$433:$AK$486,4)</f>
        <v>11</v>
      </c>
      <c r="D60" s="22">
        <f>VLOOKUP($R60,'1980'!$U$433:$AK$486,5)</f>
        <v>28</v>
      </c>
      <c r="E60" s="22">
        <f>VLOOKUP($R60,'1980'!$U$433:$AK$486,6)</f>
        <v>34</v>
      </c>
      <c r="F60" s="22">
        <f>VLOOKUP($R60,'1980'!$U$433:$AK$486,7)</f>
        <v>8</v>
      </c>
      <c r="G60" s="22">
        <f>VLOOKUP($R60,'1980'!$U$433:$AK$486,8)</f>
        <v>21</v>
      </c>
      <c r="H60" s="23">
        <f>VLOOKUP($R60,'1980'!$U$433:$AK$486,9)</f>
        <v>120</v>
      </c>
      <c r="I60" s="22">
        <f>VLOOKUP($R60,'1980'!$U$433:$AK$486,10)</f>
        <v>0</v>
      </c>
      <c r="J60" s="22">
        <f>VLOOKUP($R60,'1980'!$U$433:$AK$486,11)</f>
        <v>1</v>
      </c>
      <c r="K60" s="22">
        <f>VLOOKUP($R60,'1980'!$U$433:$AK$486,12)</f>
        <v>5</v>
      </c>
      <c r="L60" s="22">
        <f>VLOOKUP($R60,'1980'!$U$433:$AK$486,13)</f>
        <v>2</v>
      </c>
      <c r="M60" s="22">
        <f>VLOOKUP($R60,'1980'!$U$433:$AK$486,14)</f>
        <v>0</v>
      </c>
      <c r="N60" s="22">
        <f>VLOOKUP($R60,'1980'!$U$433:$AK$486,15)</f>
        <v>1</v>
      </c>
      <c r="O60" s="23">
        <f>VLOOKUP($R60,'1980'!$U$433:$AK$486,16)</f>
        <v>9</v>
      </c>
      <c r="P60" s="22">
        <f>VLOOKUP($R60,'1980'!$U$433:$AK$486,17)</f>
        <v>129</v>
      </c>
      <c r="R60">
        <v>50</v>
      </c>
    </row>
    <row r="61" spans="1:18">
      <c r="A61" s="38" t="s">
        <v>85</v>
      </c>
      <c r="B61" s="22">
        <f>VLOOKUP($R61,'1980'!$U$433:$AK$486,3)</f>
        <v>77</v>
      </c>
      <c r="C61" s="22">
        <f>VLOOKUP($R61,'1980'!$U$433:$AK$486,4)</f>
        <v>134</v>
      </c>
      <c r="D61" s="22">
        <f>VLOOKUP($R61,'1980'!$U$433:$AK$486,5)</f>
        <v>190</v>
      </c>
      <c r="E61" s="22">
        <f>VLOOKUP($R61,'1980'!$U$433:$AK$486,6)</f>
        <v>215</v>
      </c>
      <c r="F61" s="22">
        <f>VLOOKUP($R61,'1980'!$U$433:$AK$486,7)</f>
        <v>26</v>
      </c>
      <c r="G61" s="22">
        <f>VLOOKUP($R61,'1980'!$U$433:$AK$486,8)</f>
        <v>77</v>
      </c>
      <c r="H61" s="23">
        <f>VLOOKUP($R61,'1980'!$U$433:$AK$486,9)</f>
        <v>719</v>
      </c>
      <c r="I61" s="22">
        <f>VLOOKUP($R61,'1980'!$U$433:$AK$486,10)</f>
        <v>60</v>
      </c>
      <c r="J61" s="22">
        <f>VLOOKUP($R61,'1980'!$U$433:$AK$486,11)</f>
        <v>14</v>
      </c>
      <c r="K61" s="22">
        <f>VLOOKUP($R61,'1980'!$U$433:$AK$486,12)</f>
        <v>107</v>
      </c>
      <c r="L61" s="22">
        <f>VLOOKUP($R61,'1980'!$U$433:$AK$486,13)</f>
        <v>98</v>
      </c>
      <c r="M61" s="22">
        <f>VLOOKUP($R61,'1980'!$U$433:$AK$486,14)</f>
        <v>34</v>
      </c>
      <c r="N61" s="22">
        <f>VLOOKUP($R61,'1980'!$U$433:$AK$486,15)</f>
        <v>40</v>
      </c>
      <c r="O61" s="23">
        <f>VLOOKUP($R61,'1980'!$U$433:$AK$486,16)</f>
        <v>353</v>
      </c>
      <c r="P61" s="22">
        <f>VLOOKUP($R61,'1980'!$U$433:$AK$486,17)</f>
        <v>1072</v>
      </c>
      <c r="R61">
        <v>51</v>
      </c>
    </row>
    <row r="62" spans="1:18">
      <c r="A62" s="44" t="s">
        <v>86</v>
      </c>
      <c r="B62" s="45">
        <f>VLOOKUP($R62,'1980'!$U$433:$AK$486,3)</f>
        <v>46</v>
      </c>
      <c r="C62" s="45">
        <f>VLOOKUP($R62,'1980'!$U$433:$AK$486,4)</f>
        <v>88</v>
      </c>
      <c r="D62" s="45">
        <f>VLOOKUP($R62,'1980'!$U$433:$AK$486,5)</f>
        <v>98</v>
      </c>
      <c r="E62" s="45">
        <f>VLOOKUP($R62,'1980'!$U$433:$AK$486,6)</f>
        <v>137</v>
      </c>
      <c r="F62" s="45">
        <f>VLOOKUP($R62,'1980'!$U$433:$AK$486,7)</f>
        <v>33</v>
      </c>
      <c r="G62" s="45">
        <f>VLOOKUP($R62,'1980'!$U$433:$AK$486,8)</f>
        <v>46</v>
      </c>
      <c r="H62" s="46">
        <f>VLOOKUP($R62,'1980'!$U$433:$AK$486,9)</f>
        <v>448</v>
      </c>
      <c r="I62" s="45">
        <f>VLOOKUP($R62,'1980'!$U$433:$AK$486,10)</f>
        <v>50</v>
      </c>
      <c r="J62" s="45">
        <f>VLOOKUP($R62,'1980'!$U$433:$AK$486,11)</f>
        <v>19</v>
      </c>
      <c r="K62" s="45">
        <f>VLOOKUP($R62,'1980'!$U$433:$AK$486,12)</f>
        <v>103</v>
      </c>
      <c r="L62" s="45">
        <f>VLOOKUP($R62,'1980'!$U$433:$AK$486,13)</f>
        <v>81</v>
      </c>
      <c r="M62" s="45">
        <f>VLOOKUP($R62,'1980'!$U$433:$AK$486,14)</f>
        <v>40</v>
      </c>
      <c r="N62" s="45">
        <f>VLOOKUP($R62,'1980'!$U$433:$AK$486,15)</f>
        <v>37</v>
      </c>
      <c r="O62" s="46">
        <f>VLOOKUP($R62,'1980'!$U$433:$AK$486,16)</f>
        <v>330</v>
      </c>
      <c r="P62" s="45">
        <f>VLOOKUP($R62,'1980'!$U$433:$AK$486,17)</f>
        <v>778</v>
      </c>
      <c r="R62">
        <v>53</v>
      </c>
    </row>
    <row r="63" spans="1:18">
      <c r="A63" s="38" t="s">
        <v>87</v>
      </c>
      <c r="B63" s="22">
        <f>VLOOKUP($R63,'1980'!$U$433:$AK$486,3)</f>
        <v>33</v>
      </c>
      <c r="C63" s="22">
        <f>VLOOKUP($R63,'1980'!$U$433:$AK$486,4)</f>
        <v>41</v>
      </c>
      <c r="D63" s="22">
        <f>VLOOKUP($R63,'1980'!$U$433:$AK$486,5)</f>
        <v>115</v>
      </c>
      <c r="E63" s="22">
        <f>VLOOKUP($R63,'1980'!$U$433:$AK$486,6)</f>
        <v>165</v>
      </c>
      <c r="F63" s="22">
        <f>VLOOKUP($R63,'1980'!$U$433:$AK$486,7)</f>
        <v>11</v>
      </c>
      <c r="G63" s="22">
        <f>VLOOKUP($R63,'1980'!$U$433:$AK$486,8)</f>
        <v>22</v>
      </c>
      <c r="H63" s="23">
        <f>VLOOKUP($R63,'1980'!$U$433:$AK$486,9)</f>
        <v>387</v>
      </c>
      <c r="I63" s="22">
        <f>VLOOKUP($R63,'1980'!$U$433:$AK$486,10)</f>
        <v>9</v>
      </c>
      <c r="J63" s="22">
        <f>VLOOKUP($R63,'1980'!$U$433:$AK$486,11)</f>
        <v>4</v>
      </c>
      <c r="K63" s="22">
        <f>VLOOKUP($R63,'1980'!$U$433:$AK$486,12)</f>
        <v>23</v>
      </c>
      <c r="L63" s="22">
        <f>VLOOKUP($R63,'1980'!$U$433:$AK$486,13)</f>
        <v>15</v>
      </c>
      <c r="M63" s="22">
        <f>VLOOKUP($R63,'1980'!$U$433:$AK$486,14)</f>
        <v>9</v>
      </c>
      <c r="N63" s="22">
        <f>VLOOKUP($R63,'1980'!$U$433:$AK$486,15)</f>
        <v>13</v>
      </c>
      <c r="O63" s="23">
        <f>VLOOKUP($R63,'1980'!$U$433:$AK$486,16)</f>
        <v>73</v>
      </c>
      <c r="P63" s="22">
        <f>VLOOKUP($R63,'1980'!$U$433:$AK$486,17)</f>
        <v>460</v>
      </c>
      <c r="R63">
        <v>54</v>
      </c>
    </row>
    <row r="64" spans="1:18">
      <c r="A64" s="38" t="s">
        <v>88</v>
      </c>
      <c r="B64" s="22">
        <f>VLOOKUP($R64,'1980'!$U$433:$AK$486,3)</f>
        <v>27</v>
      </c>
      <c r="C64" s="22">
        <f>VLOOKUP($R64,'1980'!$U$433:$AK$486,4)</f>
        <v>154</v>
      </c>
      <c r="D64" s="22">
        <f>VLOOKUP($R64,'1980'!$U$433:$AK$486,5)</f>
        <v>118</v>
      </c>
      <c r="E64" s="22">
        <f>VLOOKUP($R64,'1980'!$U$433:$AK$486,6)</f>
        <v>167</v>
      </c>
      <c r="F64" s="22">
        <f>VLOOKUP($R64,'1980'!$U$433:$AK$486,7)</f>
        <v>40</v>
      </c>
      <c r="G64" s="22">
        <f>VLOOKUP($R64,'1980'!$U$433:$AK$486,8)</f>
        <v>113</v>
      </c>
      <c r="H64" s="23">
        <f>VLOOKUP($R64,'1980'!$U$433:$AK$486,9)</f>
        <v>619</v>
      </c>
      <c r="I64" s="22">
        <f>VLOOKUP($R64,'1980'!$U$433:$AK$486,10)</f>
        <v>11</v>
      </c>
      <c r="J64" s="22">
        <f>VLOOKUP($R64,'1980'!$U$433:$AK$486,11)</f>
        <v>11</v>
      </c>
      <c r="K64" s="22">
        <f>VLOOKUP($R64,'1980'!$U$433:$AK$486,12)</f>
        <v>56</v>
      </c>
      <c r="L64" s="22">
        <f>VLOOKUP($R64,'1980'!$U$433:$AK$486,13)</f>
        <v>69</v>
      </c>
      <c r="M64" s="22">
        <f>VLOOKUP($R64,'1980'!$U$433:$AK$486,14)</f>
        <v>13</v>
      </c>
      <c r="N64" s="22">
        <f>VLOOKUP($R64,'1980'!$U$433:$AK$486,15)</f>
        <v>28</v>
      </c>
      <c r="O64" s="23">
        <f>VLOOKUP($R64,'1980'!$U$433:$AK$486,16)</f>
        <v>188</v>
      </c>
      <c r="P64" s="22">
        <f>VLOOKUP($R64,'1980'!$U$433:$AK$486,17)</f>
        <v>807</v>
      </c>
      <c r="R64">
        <v>55</v>
      </c>
    </row>
    <row r="65" spans="1:18" ht="15" thickBot="1">
      <c r="A65" s="38" t="s">
        <v>89</v>
      </c>
      <c r="B65" s="22">
        <f>VLOOKUP($R65,'1980'!$U$433:$AK$486,3)</f>
        <v>42</v>
      </c>
      <c r="C65" s="22">
        <f>VLOOKUP($R65,'1980'!$U$433:$AK$486,4)</f>
        <v>23</v>
      </c>
      <c r="D65" s="22">
        <f>VLOOKUP($R65,'1980'!$U$433:$AK$486,5)</f>
        <v>23</v>
      </c>
      <c r="E65" s="22">
        <f>VLOOKUP($R65,'1980'!$U$433:$AK$486,6)</f>
        <v>18</v>
      </c>
      <c r="F65" s="22">
        <f>VLOOKUP($R65,'1980'!$U$433:$AK$486,7)</f>
        <v>21</v>
      </c>
      <c r="G65" s="22">
        <f>VLOOKUP($R65,'1980'!$U$433:$AK$486,8)</f>
        <v>3</v>
      </c>
      <c r="H65" s="23">
        <f>VLOOKUP($R65,'1980'!$U$433:$AK$486,9)</f>
        <v>130</v>
      </c>
      <c r="I65" s="22">
        <f>VLOOKUP($R65,'1980'!$U$433:$AK$486,10)</f>
        <v>4</v>
      </c>
      <c r="J65" s="22">
        <f>VLOOKUP($R65,'1980'!$U$433:$AK$486,11)</f>
        <v>4</v>
      </c>
      <c r="K65" s="22">
        <f>VLOOKUP($R65,'1980'!$U$433:$AK$486,12)</f>
        <v>6</v>
      </c>
      <c r="L65" s="22">
        <f>VLOOKUP($R65,'1980'!$U$433:$AK$486,13)</f>
        <v>7</v>
      </c>
      <c r="M65" s="22">
        <f>VLOOKUP($R65,'1980'!$U$433:$AK$486,14)</f>
        <v>1</v>
      </c>
      <c r="N65" s="22">
        <f>VLOOKUP($R65,'1980'!$U$433:$AK$486,15)</f>
        <v>3</v>
      </c>
      <c r="O65" s="23">
        <f>VLOOKUP($R65,'1980'!$U$433:$AK$486,16)</f>
        <v>25</v>
      </c>
      <c r="P65" s="22">
        <f>VLOOKUP($R65,'1980'!$U$433:$AK$486,17)</f>
        <v>155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2826</v>
      </c>
      <c r="C66" s="47">
        <f t="shared" si="0"/>
        <v>5291</v>
      </c>
      <c r="D66" s="47">
        <f t="shared" si="0"/>
        <v>5765</v>
      </c>
      <c r="E66" s="47">
        <f t="shared" si="0"/>
        <v>7283</v>
      </c>
      <c r="F66" s="47">
        <f t="shared" si="0"/>
        <v>1854</v>
      </c>
      <c r="G66" s="47">
        <f t="shared" si="0"/>
        <v>4616</v>
      </c>
      <c r="H66" s="48">
        <f t="shared" si="0"/>
        <v>27635</v>
      </c>
      <c r="I66" s="47">
        <f t="shared" si="0"/>
        <v>2299</v>
      </c>
      <c r="J66" s="47">
        <f t="shared" si="0"/>
        <v>1199</v>
      </c>
      <c r="K66" s="47">
        <f t="shared" si="0"/>
        <v>6446</v>
      </c>
      <c r="L66" s="47">
        <f t="shared" si="0"/>
        <v>4443</v>
      </c>
      <c r="M66" s="47">
        <f t="shared" si="0"/>
        <v>1558</v>
      </c>
      <c r="N66" s="47">
        <f t="shared" si="0"/>
        <v>3507</v>
      </c>
      <c r="O66" s="48">
        <f t="shared" si="0"/>
        <v>19452</v>
      </c>
      <c r="P66" s="47">
        <f t="shared" si="0"/>
        <v>47087</v>
      </c>
    </row>
    <row r="67" spans="1:18">
      <c r="A67" s="44" t="s">
        <v>91</v>
      </c>
      <c r="B67" s="45">
        <f>VLOOKUP($R67,'1980'!$U$433:$AK$486,3)</f>
        <v>78</v>
      </c>
      <c r="C67" s="45">
        <f>VLOOKUP($R67,'1980'!$U$433:$AK$486,4)</f>
        <v>38</v>
      </c>
      <c r="D67" s="45">
        <f>VLOOKUP($R67,'1980'!$U$433:$AK$486,5)</f>
        <v>43</v>
      </c>
      <c r="E67" s="45">
        <f>VLOOKUP($R67,'1980'!$U$433:$AK$486,6)</f>
        <v>65</v>
      </c>
      <c r="F67" s="45">
        <f>VLOOKUP($R67,'1980'!$U$433:$AK$486,7)</f>
        <v>28</v>
      </c>
      <c r="G67" s="45">
        <f>VLOOKUP($R67,'1980'!$U$433:$AK$486,8)</f>
        <v>63</v>
      </c>
      <c r="H67" s="46">
        <f>VLOOKUP($R67,'1980'!$U$433:$AK$486,9)</f>
        <v>315</v>
      </c>
      <c r="I67" s="45">
        <f>VLOOKUP($R67,'1980'!$U$433:$AK$486,10)</f>
        <v>68</v>
      </c>
      <c r="J67" s="45">
        <f>VLOOKUP($R67,'1980'!$U$433:$AK$486,11)</f>
        <v>24</v>
      </c>
      <c r="K67" s="45">
        <f>VLOOKUP($R67,'1980'!$U$433:$AK$486,12)</f>
        <v>86</v>
      </c>
      <c r="L67" s="45">
        <f>VLOOKUP($R67,'1980'!$U$433:$AK$486,13)</f>
        <v>47</v>
      </c>
      <c r="M67" s="45">
        <f>VLOOKUP($R67,'1980'!$U$433:$AK$486,14)</f>
        <v>21</v>
      </c>
      <c r="N67" s="45">
        <f>VLOOKUP($R67,'1980'!$U$433:$AK$486,15)</f>
        <v>24</v>
      </c>
      <c r="O67" s="46">
        <f>VLOOKUP($R67,'1980'!$U$433:$AK$486,16)</f>
        <v>270</v>
      </c>
      <c r="P67" s="45">
        <f>VLOOKUP($R67,'1980'!$U$433:$AK$486,17)</f>
        <v>585</v>
      </c>
      <c r="R67">
        <v>72</v>
      </c>
    </row>
    <row r="68" spans="1:18">
      <c r="A68" s="61" t="s">
        <v>92</v>
      </c>
      <c r="B68" s="45">
        <f t="shared" ref="B68:P68" si="1">B66+B67</f>
        <v>2904</v>
      </c>
      <c r="C68" s="45">
        <f t="shared" si="1"/>
        <v>5329</v>
      </c>
      <c r="D68" s="45">
        <f t="shared" si="1"/>
        <v>5808</v>
      </c>
      <c r="E68" s="45">
        <f t="shared" si="1"/>
        <v>7348</v>
      </c>
      <c r="F68" s="45">
        <f t="shared" si="1"/>
        <v>1882</v>
      </c>
      <c r="G68" s="45">
        <f t="shared" si="1"/>
        <v>4679</v>
      </c>
      <c r="H68" s="46">
        <f t="shared" si="1"/>
        <v>27950</v>
      </c>
      <c r="I68" s="45">
        <f t="shared" si="1"/>
        <v>2367</v>
      </c>
      <c r="J68" s="45">
        <f t="shared" si="1"/>
        <v>1223</v>
      </c>
      <c r="K68" s="45">
        <f t="shared" si="1"/>
        <v>6532</v>
      </c>
      <c r="L68" s="45">
        <f t="shared" si="1"/>
        <v>4490</v>
      </c>
      <c r="M68" s="45">
        <f t="shared" si="1"/>
        <v>1579</v>
      </c>
      <c r="N68" s="45">
        <f t="shared" si="1"/>
        <v>3531</v>
      </c>
      <c r="O68" s="46">
        <f t="shared" si="1"/>
        <v>19722</v>
      </c>
      <c r="P68" s="45">
        <f t="shared" si="1"/>
        <v>47672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6435-8016-43B3-9E5C-A7B5C0CE121E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VLOOKUP($R15,'1980'!$U$379:$AK$432,3)</f>
        <v>61</v>
      </c>
      <c r="C15" s="22">
        <f>VLOOKUP($R15,'1980'!$U$379:$AK$432,4)</f>
        <v>166</v>
      </c>
      <c r="D15" s="22">
        <f>VLOOKUP($R15,'1980'!$U$379:$AK$432,5)</f>
        <v>139</v>
      </c>
      <c r="E15" s="22">
        <f>VLOOKUP($R15,'1980'!$U$379:$AK$432,6)</f>
        <v>205</v>
      </c>
      <c r="F15" s="22">
        <f>VLOOKUP($R15,'1980'!$U$379:$AK$432,7)</f>
        <v>42</v>
      </c>
      <c r="G15" s="22">
        <f>VLOOKUP($R15,'1980'!$U$379:$AK$432,8)</f>
        <v>177</v>
      </c>
      <c r="H15" s="23">
        <f>VLOOKUP($R15,'1980'!$U$379:$AK$432,9)</f>
        <v>790</v>
      </c>
      <c r="I15" s="22">
        <f>VLOOKUP($R15,'1980'!$U$379:$AK$432,10)</f>
        <v>30</v>
      </c>
      <c r="J15" s="22">
        <f>VLOOKUP($R15,'1980'!$U$379:$AK$432,11)</f>
        <v>0</v>
      </c>
      <c r="K15" s="22">
        <f>VLOOKUP($R15,'1980'!$U$379:$AK$432,12)</f>
        <v>116</v>
      </c>
      <c r="L15" s="22">
        <f>VLOOKUP($R15,'1980'!$U$379:$AK$432,13)</f>
        <v>42</v>
      </c>
      <c r="M15" s="22">
        <f>VLOOKUP($R15,'1980'!$U$379:$AK$432,14)</f>
        <v>32</v>
      </c>
      <c r="N15" s="22">
        <f>VLOOKUP($R15,'1980'!$U$379:$AK$432,15)</f>
        <v>101</v>
      </c>
      <c r="O15" s="23">
        <f>VLOOKUP($R15,'1980'!$U$379:$AK$432,16)</f>
        <v>321</v>
      </c>
      <c r="P15" s="22">
        <f>VLOOKUP($R15,'1980'!$U$379:$AK$432,17)</f>
        <v>1111</v>
      </c>
      <c r="R15">
        <v>1</v>
      </c>
    </row>
    <row r="16" spans="1:18">
      <c r="A16" s="38" t="s">
        <v>40</v>
      </c>
      <c r="B16" s="22">
        <f>VLOOKUP($R16,'1980'!$U$379:$AK$432,3)</f>
        <v>30</v>
      </c>
      <c r="C16" s="22">
        <f>VLOOKUP($R16,'1980'!$U$379:$AK$432,4)</f>
        <v>2</v>
      </c>
      <c r="D16" s="22">
        <f>VLOOKUP($R16,'1980'!$U$379:$AK$432,5)</f>
        <v>2</v>
      </c>
      <c r="E16" s="22">
        <f>VLOOKUP($R16,'1980'!$U$379:$AK$432,6)</f>
        <v>14</v>
      </c>
      <c r="F16" s="22">
        <f>VLOOKUP($R16,'1980'!$U$379:$AK$432,7)</f>
        <v>3</v>
      </c>
      <c r="G16" s="22">
        <f>VLOOKUP($R16,'1980'!$U$379:$AK$432,8)</f>
        <v>6</v>
      </c>
      <c r="H16" s="23">
        <f>VLOOKUP($R16,'1980'!$U$379:$AK$432,9)</f>
        <v>57</v>
      </c>
      <c r="I16" s="22">
        <f>VLOOKUP($R16,'1980'!$U$379:$AK$432,10)</f>
        <v>0</v>
      </c>
      <c r="J16" s="22">
        <f>VLOOKUP($R16,'1980'!$U$379:$AK$432,11)</f>
        <v>0</v>
      </c>
      <c r="K16" s="22">
        <f>VLOOKUP($R16,'1980'!$U$379:$AK$432,12)</f>
        <v>0</v>
      </c>
      <c r="L16" s="22">
        <f>VLOOKUP($R16,'1980'!$U$379:$AK$432,13)</f>
        <v>3</v>
      </c>
      <c r="M16" s="22">
        <f>VLOOKUP($R16,'1980'!$U$379:$AK$432,14)</f>
        <v>2</v>
      </c>
      <c r="N16" s="22">
        <f>VLOOKUP($R16,'1980'!$U$379:$AK$432,15)</f>
        <v>14</v>
      </c>
      <c r="O16" s="23">
        <f>VLOOKUP($R16,'1980'!$U$379:$AK$432,16)</f>
        <v>19</v>
      </c>
      <c r="P16" s="22">
        <f>VLOOKUP($R16,'1980'!$U$379:$AK$432,17)</f>
        <v>76</v>
      </c>
      <c r="R16">
        <v>2</v>
      </c>
    </row>
    <row r="17" spans="1:18">
      <c r="A17" s="38" t="s">
        <v>41</v>
      </c>
      <c r="B17" s="22">
        <f>VLOOKUP($R17,'1980'!$U$379:$AK$432,3)</f>
        <v>152</v>
      </c>
      <c r="C17" s="22">
        <f>VLOOKUP($R17,'1980'!$U$379:$AK$432,4)</f>
        <v>96</v>
      </c>
      <c r="D17" s="22">
        <f>VLOOKUP($R17,'1980'!$U$379:$AK$432,5)</f>
        <v>106</v>
      </c>
      <c r="E17" s="22">
        <f>VLOOKUP($R17,'1980'!$U$379:$AK$432,6)</f>
        <v>99</v>
      </c>
      <c r="F17" s="22">
        <f>VLOOKUP($R17,'1980'!$U$379:$AK$432,7)</f>
        <v>5</v>
      </c>
      <c r="G17" s="22">
        <f>VLOOKUP($R17,'1980'!$U$379:$AK$432,8)</f>
        <v>132</v>
      </c>
      <c r="H17" s="23">
        <f>VLOOKUP($R17,'1980'!$U$379:$AK$432,9)</f>
        <v>590</v>
      </c>
      <c r="I17" s="22">
        <f>VLOOKUP($R17,'1980'!$U$379:$AK$432,10)</f>
        <v>28</v>
      </c>
      <c r="J17" s="22">
        <f>VLOOKUP($R17,'1980'!$U$379:$AK$432,11)</f>
        <v>6</v>
      </c>
      <c r="K17" s="22">
        <f>VLOOKUP($R17,'1980'!$U$379:$AK$432,12)</f>
        <v>99</v>
      </c>
      <c r="L17" s="22">
        <f>VLOOKUP($R17,'1980'!$U$379:$AK$432,13)</f>
        <v>161</v>
      </c>
      <c r="M17" s="22">
        <f>VLOOKUP($R17,'1980'!$U$379:$AK$432,14)</f>
        <v>13</v>
      </c>
      <c r="N17" s="22">
        <f>VLOOKUP($R17,'1980'!$U$379:$AK$432,15)</f>
        <v>42</v>
      </c>
      <c r="O17" s="23">
        <f>VLOOKUP($R17,'1980'!$U$379:$AK$432,16)</f>
        <v>349</v>
      </c>
      <c r="P17" s="22">
        <f>VLOOKUP($R17,'1980'!$U$379:$AK$432,17)</f>
        <v>939</v>
      </c>
      <c r="R17">
        <v>4</v>
      </c>
    </row>
    <row r="18" spans="1:18">
      <c r="A18" s="44" t="s">
        <v>42</v>
      </c>
      <c r="B18" s="45">
        <f>VLOOKUP($R18,'1980'!$U$379:$AK$432,3)</f>
        <v>35</v>
      </c>
      <c r="C18" s="45">
        <f>VLOOKUP($R18,'1980'!$U$379:$AK$432,4)</f>
        <v>142</v>
      </c>
      <c r="D18" s="45">
        <f>VLOOKUP($R18,'1980'!$U$379:$AK$432,5)</f>
        <v>99</v>
      </c>
      <c r="E18" s="45">
        <f>VLOOKUP($R18,'1980'!$U$379:$AK$432,6)</f>
        <v>140</v>
      </c>
      <c r="F18" s="45">
        <f>VLOOKUP($R18,'1980'!$U$379:$AK$432,7)</f>
        <v>18</v>
      </c>
      <c r="G18" s="45">
        <f>VLOOKUP($R18,'1980'!$U$379:$AK$432,8)</f>
        <v>66</v>
      </c>
      <c r="H18" s="46">
        <f>VLOOKUP($R18,'1980'!$U$379:$AK$432,9)</f>
        <v>500</v>
      </c>
      <c r="I18" s="45">
        <f>VLOOKUP($R18,'1980'!$U$379:$AK$432,10)</f>
        <v>14</v>
      </c>
      <c r="J18" s="45">
        <f>VLOOKUP($R18,'1980'!$U$379:$AK$432,11)</f>
        <v>14</v>
      </c>
      <c r="K18" s="45">
        <f>VLOOKUP($R18,'1980'!$U$379:$AK$432,12)</f>
        <v>47</v>
      </c>
      <c r="L18" s="45">
        <f>VLOOKUP($R18,'1980'!$U$379:$AK$432,13)</f>
        <v>38</v>
      </c>
      <c r="M18" s="45">
        <f>VLOOKUP($R18,'1980'!$U$379:$AK$432,14)</f>
        <v>10</v>
      </c>
      <c r="N18" s="45">
        <f>VLOOKUP($R18,'1980'!$U$379:$AK$432,15)</f>
        <v>16</v>
      </c>
      <c r="O18" s="46">
        <f>VLOOKUP($R18,'1980'!$U$379:$AK$432,16)</f>
        <v>139</v>
      </c>
      <c r="P18" s="45">
        <f>VLOOKUP($R18,'1980'!$U$379:$AK$432,17)</f>
        <v>639</v>
      </c>
      <c r="R18">
        <v>5</v>
      </c>
    </row>
    <row r="19" spans="1:18">
      <c r="A19" s="38" t="s">
        <v>43</v>
      </c>
      <c r="B19" s="22">
        <f>VLOOKUP($R19,'1980'!$U$379:$AK$432,3)</f>
        <v>266</v>
      </c>
      <c r="C19" s="22">
        <f>VLOOKUP($R19,'1980'!$U$379:$AK$432,4)</f>
        <v>364</v>
      </c>
      <c r="D19" s="22">
        <f>VLOOKUP($R19,'1980'!$U$379:$AK$432,5)</f>
        <v>544</v>
      </c>
      <c r="E19" s="22">
        <f>VLOOKUP($R19,'1980'!$U$379:$AK$432,6)</f>
        <v>620</v>
      </c>
      <c r="F19" s="22">
        <f>VLOOKUP($R19,'1980'!$U$379:$AK$432,7)</f>
        <v>146</v>
      </c>
      <c r="G19" s="22">
        <f>VLOOKUP($R19,'1980'!$U$379:$AK$432,8)</f>
        <v>273</v>
      </c>
      <c r="H19" s="23">
        <f>VLOOKUP($R19,'1980'!$U$379:$AK$432,9)</f>
        <v>2213</v>
      </c>
      <c r="I19" s="22">
        <f>VLOOKUP($R19,'1980'!$U$379:$AK$432,10)</f>
        <v>364</v>
      </c>
      <c r="J19" s="22">
        <f>VLOOKUP($R19,'1980'!$U$379:$AK$432,11)</f>
        <v>412</v>
      </c>
      <c r="K19" s="22">
        <f>VLOOKUP($R19,'1980'!$U$379:$AK$432,12)</f>
        <v>1263</v>
      </c>
      <c r="L19" s="22">
        <f>VLOOKUP($R19,'1980'!$U$379:$AK$432,13)</f>
        <v>741</v>
      </c>
      <c r="M19" s="22">
        <f>VLOOKUP($R19,'1980'!$U$379:$AK$432,14)</f>
        <v>212</v>
      </c>
      <c r="N19" s="22">
        <f>VLOOKUP($R19,'1980'!$U$379:$AK$432,15)</f>
        <v>299</v>
      </c>
      <c r="O19" s="23">
        <f>VLOOKUP($R19,'1980'!$U$379:$AK$432,16)</f>
        <v>3291</v>
      </c>
      <c r="P19" s="22">
        <f>VLOOKUP($R19,'1980'!$U$379:$AK$432,17)</f>
        <v>5504</v>
      </c>
      <c r="R19">
        <v>6</v>
      </c>
    </row>
    <row r="20" spans="1:18">
      <c r="A20" s="38" t="s">
        <v>44</v>
      </c>
      <c r="B20" s="22">
        <f>VLOOKUP($R20,'1980'!$U$379:$AK$432,3)</f>
        <v>62</v>
      </c>
      <c r="C20" s="22">
        <f>VLOOKUP($R20,'1980'!$U$379:$AK$432,4)</f>
        <v>99</v>
      </c>
      <c r="D20" s="22">
        <f>VLOOKUP($R20,'1980'!$U$379:$AK$432,5)</f>
        <v>53</v>
      </c>
      <c r="E20" s="22">
        <f>VLOOKUP($R20,'1980'!$U$379:$AK$432,6)</f>
        <v>82</v>
      </c>
      <c r="F20" s="22">
        <f>VLOOKUP($R20,'1980'!$U$379:$AK$432,7)</f>
        <v>33</v>
      </c>
      <c r="G20" s="22">
        <f>VLOOKUP($R20,'1980'!$U$379:$AK$432,8)</f>
        <v>21</v>
      </c>
      <c r="H20" s="23">
        <f>VLOOKUP($R20,'1980'!$U$379:$AK$432,9)</f>
        <v>350</v>
      </c>
      <c r="I20" s="22">
        <f>VLOOKUP($R20,'1980'!$U$379:$AK$432,10)</f>
        <v>36</v>
      </c>
      <c r="J20" s="22">
        <f>VLOOKUP($R20,'1980'!$U$379:$AK$432,11)</f>
        <v>25</v>
      </c>
      <c r="K20" s="22">
        <f>VLOOKUP($R20,'1980'!$U$379:$AK$432,12)</f>
        <v>100</v>
      </c>
      <c r="L20" s="22">
        <f>VLOOKUP($R20,'1980'!$U$379:$AK$432,13)</f>
        <v>47</v>
      </c>
      <c r="M20" s="22">
        <f>VLOOKUP($R20,'1980'!$U$379:$AK$432,14)</f>
        <v>12</v>
      </c>
      <c r="N20" s="22">
        <f>VLOOKUP($R20,'1980'!$U$379:$AK$432,15)</f>
        <v>21</v>
      </c>
      <c r="O20" s="23">
        <f>VLOOKUP($R20,'1980'!$U$379:$AK$432,16)</f>
        <v>241</v>
      </c>
      <c r="P20" s="22">
        <f>VLOOKUP($R20,'1980'!$U$379:$AK$432,17)</f>
        <v>591</v>
      </c>
      <c r="R20">
        <v>8</v>
      </c>
    </row>
    <row r="21" spans="1:18">
      <c r="A21" s="38" t="s">
        <v>45</v>
      </c>
      <c r="B21" s="22">
        <f>VLOOKUP($R21,'1980'!$U$379:$AK$432,3)</f>
        <v>14</v>
      </c>
      <c r="C21" s="22">
        <f>VLOOKUP($R21,'1980'!$U$379:$AK$432,4)</f>
        <v>20</v>
      </c>
      <c r="D21" s="22">
        <f>VLOOKUP($R21,'1980'!$U$379:$AK$432,5)</f>
        <v>25</v>
      </c>
      <c r="E21" s="22">
        <f>VLOOKUP($R21,'1980'!$U$379:$AK$432,6)</f>
        <v>44</v>
      </c>
      <c r="F21" s="22">
        <f>VLOOKUP($R21,'1980'!$U$379:$AK$432,7)</f>
        <v>17</v>
      </c>
      <c r="G21" s="22">
        <f>VLOOKUP($R21,'1980'!$U$379:$AK$432,8)</f>
        <v>30</v>
      </c>
      <c r="H21" s="23">
        <f>VLOOKUP($R21,'1980'!$U$379:$AK$432,9)</f>
        <v>150</v>
      </c>
      <c r="I21" s="22">
        <f>VLOOKUP($R21,'1980'!$U$379:$AK$432,10)</f>
        <v>60</v>
      </c>
      <c r="J21" s="22">
        <f>VLOOKUP($R21,'1980'!$U$379:$AK$432,11)</f>
        <v>19</v>
      </c>
      <c r="K21" s="22">
        <f>VLOOKUP($R21,'1980'!$U$379:$AK$432,12)</f>
        <v>77</v>
      </c>
      <c r="L21" s="22">
        <f>VLOOKUP($R21,'1980'!$U$379:$AK$432,13)</f>
        <v>51</v>
      </c>
      <c r="M21" s="22">
        <f>VLOOKUP($R21,'1980'!$U$379:$AK$432,14)</f>
        <v>59</v>
      </c>
      <c r="N21" s="22">
        <f>VLOOKUP($R21,'1980'!$U$379:$AK$432,15)</f>
        <v>33</v>
      </c>
      <c r="O21" s="23">
        <f>VLOOKUP($R21,'1980'!$U$379:$AK$432,16)</f>
        <v>299</v>
      </c>
      <c r="P21" s="22">
        <f>VLOOKUP($R21,'1980'!$U$379:$AK$432,17)</f>
        <v>449</v>
      </c>
      <c r="R21">
        <v>9</v>
      </c>
    </row>
    <row r="22" spans="1:18">
      <c r="A22" s="44" t="s">
        <v>46</v>
      </c>
      <c r="B22" s="45">
        <f>VLOOKUP($R22,'1980'!$U$379:$AK$432,3)</f>
        <v>0</v>
      </c>
      <c r="C22" s="45">
        <f>VLOOKUP($R22,'1980'!$U$379:$AK$432,4)</f>
        <v>32</v>
      </c>
      <c r="D22" s="45">
        <f>VLOOKUP($R22,'1980'!$U$379:$AK$432,5)</f>
        <v>17</v>
      </c>
      <c r="E22" s="45">
        <f>VLOOKUP($R22,'1980'!$U$379:$AK$432,6)</f>
        <v>27</v>
      </c>
      <c r="F22" s="45">
        <f>VLOOKUP($R22,'1980'!$U$379:$AK$432,7)</f>
        <v>0</v>
      </c>
      <c r="G22" s="45">
        <f>VLOOKUP($R22,'1980'!$U$379:$AK$432,8)</f>
        <v>22</v>
      </c>
      <c r="H22" s="46">
        <f>VLOOKUP($R22,'1980'!$U$379:$AK$432,9)</f>
        <v>98</v>
      </c>
      <c r="I22" s="45">
        <f>VLOOKUP($R22,'1980'!$U$379:$AK$432,10)</f>
        <v>5</v>
      </c>
      <c r="J22" s="45">
        <f>VLOOKUP($R22,'1980'!$U$379:$AK$432,11)</f>
        <v>0</v>
      </c>
      <c r="K22" s="45">
        <f>VLOOKUP($R22,'1980'!$U$379:$AK$432,12)</f>
        <v>26</v>
      </c>
      <c r="L22" s="45">
        <f>VLOOKUP($R22,'1980'!$U$379:$AK$432,13)</f>
        <v>8</v>
      </c>
      <c r="M22" s="45">
        <f>VLOOKUP($R22,'1980'!$U$379:$AK$432,14)</f>
        <v>6</v>
      </c>
      <c r="N22" s="45">
        <f>VLOOKUP($R22,'1980'!$U$379:$AK$432,15)</f>
        <v>3</v>
      </c>
      <c r="O22" s="46">
        <f>VLOOKUP($R22,'1980'!$U$379:$AK$432,16)</f>
        <v>48</v>
      </c>
      <c r="P22" s="45">
        <f>VLOOKUP($R22,'1980'!$U$379:$AK$432,17)</f>
        <v>146</v>
      </c>
      <c r="R22">
        <v>10</v>
      </c>
    </row>
    <row r="23" spans="1:18">
      <c r="A23" s="38" t="s">
        <v>47</v>
      </c>
      <c r="B23" s="22">
        <f>VLOOKUP($R23,'1980'!$U$379:$AK$432,3)</f>
        <v>0</v>
      </c>
      <c r="C23" s="22">
        <f>VLOOKUP($R23,'1980'!$U$379:$AK$432,4)</f>
        <v>0</v>
      </c>
      <c r="D23" s="22">
        <f>VLOOKUP($R23,'1980'!$U$379:$AK$432,5)</f>
        <v>0</v>
      </c>
      <c r="E23" s="22">
        <f>VLOOKUP($R23,'1980'!$U$379:$AK$432,6)</f>
        <v>0</v>
      </c>
      <c r="F23" s="22">
        <f>VLOOKUP($R23,'1980'!$U$379:$AK$432,7)</f>
        <v>0</v>
      </c>
      <c r="G23" s="22">
        <f>VLOOKUP($R23,'1980'!$U$379:$AK$432,8)</f>
        <v>0</v>
      </c>
      <c r="H23" s="23">
        <f>VLOOKUP($R23,'1980'!$U$379:$AK$432,9)</f>
        <v>0</v>
      </c>
      <c r="I23" s="22">
        <f>VLOOKUP($R23,'1980'!$U$379:$AK$432,10)</f>
        <v>4</v>
      </c>
      <c r="J23" s="22">
        <f>VLOOKUP($R23,'1980'!$U$379:$AK$432,11)</f>
        <v>6</v>
      </c>
      <c r="K23" s="22">
        <f>VLOOKUP($R23,'1980'!$U$379:$AK$432,12)</f>
        <v>25</v>
      </c>
      <c r="L23" s="22">
        <f>VLOOKUP($R23,'1980'!$U$379:$AK$432,13)</f>
        <v>11</v>
      </c>
      <c r="M23" s="22">
        <f>VLOOKUP($R23,'1980'!$U$379:$AK$432,14)</f>
        <v>4</v>
      </c>
      <c r="N23" s="22">
        <f>VLOOKUP($R23,'1980'!$U$379:$AK$432,15)</f>
        <v>3</v>
      </c>
      <c r="O23" s="23">
        <f>VLOOKUP($R23,'1980'!$U$379:$AK$432,16)</f>
        <v>53</v>
      </c>
      <c r="P23" s="22">
        <f>VLOOKUP($R23,'1980'!$U$379:$AK$432,17)</f>
        <v>53</v>
      </c>
      <c r="R23">
        <v>11</v>
      </c>
    </row>
    <row r="24" spans="1:18">
      <c r="A24" s="38" t="s">
        <v>48</v>
      </c>
      <c r="B24" s="22">
        <f>VLOOKUP($R24,'1980'!$U$379:$AK$432,3)</f>
        <v>126</v>
      </c>
      <c r="C24" s="22">
        <f>VLOOKUP($R24,'1980'!$U$379:$AK$432,4)</f>
        <v>681</v>
      </c>
      <c r="D24" s="22">
        <f>VLOOKUP($R24,'1980'!$U$379:$AK$432,5)</f>
        <v>270</v>
      </c>
      <c r="E24" s="22">
        <f>VLOOKUP($R24,'1980'!$U$379:$AK$432,6)</f>
        <v>192</v>
      </c>
      <c r="F24" s="22">
        <f>VLOOKUP($R24,'1980'!$U$379:$AK$432,7)</f>
        <v>121</v>
      </c>
      <c r="G24" s="22">
        <f>VLOOKUP($R24,'1980'!$U$379:$AK$432,8)</f>
        <v>402</v>
      </c>
      <c r="H24" s="23">
        <f>VLOOKUP($R24,'1980'!$U$379:$AK$432,9)</f>
        <v>1792</v>
      </c>
      <c r="I24" s="22">
        <f>VLOOKUP($R24,'1980'!$U$379:$AK$432,10)</f>
        <v>62</v>
      </c>
      <c r="J24" s="22">
        <f>VLOOKUP($R24,'1980'!$U$379:$AK$432,11)</f>
        <v>4</v>
      </c>
      <c r="K24" s="22">
        <f>VLOOKUP($R24,'1980'!$U$379:$AK$432,12)</f>
        <v>393</v>
      </c>
      <c r="L24" s="22">
        <f>VLOOKUP($R24,'1980'!$U$379:$AK$432,13)</f>
        <v>160</v>
      </c>
      <c r="M24" s="22">
        <f>VLOOKUP($R24,'1980'!$U$379:$AK$432,14)</f>
        <v>1</v>
      </c>
      <c r="N24" s="22">
        <f>VLOOKUP($R24,'1980'!$U$379:$AK$432,15)</f>
        <v>427</v>
      </c>
      <c r="O24" s="23">
        <f>VLOOKUP($R24,'1980'!$U$379:$AK$432,16)</f>
        <v>1047</v>
      </c>
      <c r="P24" s="22">
        <f>VLOOKUP($R24,'1980'!$U$379:$AK$432,17)</f>
        <v>2839</v>
      </c>
      <c r="R24">
        <v>12</v>
      </c>
    </row>
    <row r="25" spans="1:18">
      <c r="A25" s="38" t="s">
        <v>49</v>
      </c>
      <c r="B25" s="22">
        <f>VLOOKUP($R25,'1980'!$U$379:$AK$432,3)</f>
        <v>63</v>
      </c>
      <c r="C25" s="22">
        <f>VLOOKUP($R25,'1980'!$U$379:$AK$432,4)</f>
        <v>184</v>
      </c>
      <c r="D25" s="22">
        <f>VLOOKUP($R25,'1980'!$U$379:$AK$432,5)</f>
        <v>264</v>
      </c>
      <c r="E25" s="22">
        <f>VLOOKUP($R25,'1980'!$U$379:$AK$432,6)</f>
        <v>143</v>
      </c>
      <c r="F25" s="22">
        <f>VLOOKUP($R25,'1980'!$U$379:$AK$432,7)</f>
        <v>16</v>
      </c>
      <c r="G25" s="22">
        <f>VLOOKUP($R25,'1980'!$U$379:$AK$432,8)</f>
        <v>7</v>
      </c>
      <c r="H25" s="23">
        <f>VLOOKUP($R25,'1980'!$U$379:$AK$432,9)</f>
        <v>677</v>
      </c>
      <c r="I25" s="22">
        <f>VLOOKUP($R25,'1980'!$U$379:$AK$432,10)</f>
        <v>103</v>
      </c>
      <c r="J25" s="22">
        <f>VLOOKUP($R25,'1980'!$U$379:$AK$432,11)</f>
        <v>57</v>
      </c>
      <c r="K25" s="22">
        <f>VLOOKUP($R25,'1980'!$U$379:$AK$432,12)</f>
        <v>439</v>
      </c>
      <c r="L25" s="22">
        <f>VLOOKUP($R25,'1980'!$U$379:$AK$432,13)</f>
        <v>264</v>
      </c>
      <c r="M25" s="22">
        <f>VLOOKUP($R25,'1980'!$U$379:$AK$432,14)</f>
        <v>18</v>
      </c>
      <c r="N25" s="22">
        <f>VLOOKUP($R25,'1980'!$U$379:$AK$432,15)</f>
        <v>41</v>
      </c>
      <c r="O25" s="23">
        <f>VLOOKUP($R25,'1980'!$U$379:$AK$432,16)</f>
        <v>922</v>
      </c>
      <c r="P25" s="22">
        <f>VLOOKUP($R25,'1980'!$U$379:$AK$432,17)</f>
        <v>1599</v>
      </c>
      <c r="R25">
        <v>13</v>
      </c>
    </row>
    <row r="26" spans="1:18">
      <c r="A26" s="44" t="s">
        <v>50</v>
      </c>
      <c r="B26" s="45">
        <f>VLOOKUP($R26,'1980'!$U$379:$AK$432,3)</f>
        <v>2</v>
      </c>
      <c r="C26" s="45">
        <f>VLOOKUP($R26,'1980'!$U$379:$AK$432,4)</f>
        <v>7</v>
      </c>
      <c r="D26" s="45">
        <f>VLOOKUP($R26,'1980'!$U$379:$AK$432,5)</f>
        <v>41</v>
      </c>
      <c r="E26" s="45">
        <f>VLOOKUP($R26,'1980'!$U$379:$AK$432,6)</f>
        <v>25</v>
      </c>
      <c r="F26" s="45">
        <f>VLOOKUP($R26,'1980'!$U$379:$AK$432,7)</f>
        <v>0</v>
      </c>
      <c r="G26" s="45">
        <f>VLOOKUP($R26,'1980'!$U$379:$AK$432,8)</f>
        <v>2</v>
      </c>
      <c r="H26" s="46">
        <f>VLOOKUP($R26,'1980'!$U$379:$AK$432,9)</f>
        <v>77</v>
      </c>
      <c r="I26" s="45">
        <f>VLOOKUP($R26,'1980'!$U$379:$AK$432,10)</f>
        <v>8</v>
      </c>
      <c r="J26" s="45">
        <f>VLOOKUP($R26,'1980'!$U$379:$AK$432,11)</f>
        <v>7</v>
      </c>
      <c r="K26" s="45">
        <f>VLOOKUP($R26,'1980'!$U$379:$AK$432,12)</f>
        <v>26</v>
      </c>
      <c r="L26" s="45">
        <f>VLOOKUP($R26,'1980'!$U$379:$AK$432,13)</f>
        <v>9</v>
      </c>
      <c r="M26" s="45">
        <f>VLOOKUP($R26,'1980'!$U$379:$AK$432,14)</f>
        <v>3</v>
      </c>
      <c r="N26" s="45">
        <f>VLOOKUP($R26,'1980'!$U$379:$AK$432,15)</f>
        <v>9</v>
      </c>
      <c r="O26" s="46">
        <f>VLOOKUP($R26,'1980'!$U$379:$AK$432,16)</f>
        <v>62</v>
      </c>
      <c r="P26" s="45">
        <f>VLOOKUP($R26,'1980'!$U$379:$AK$432,17)</f>
        <v>139</v>
      </c>
      <c r="R26">
        <v>15</v>
      </c>
    </row>
    <row r="27" spans="1:18">
      <c r="A27" s="38" t="s">
        <v>51</v>
      </c>
      <c r="B27" s="22">
        <f>VLOOKUP($R27,'1980'!$U$379:$AK$432,3)</f>
        <v>32</v>
      </c>
      <c r="C27" s="22">
        <f>VLOOKUP($R27,'1980'!$U$379:$AK$432,4)</f>
        <v>59</v>
      </c>
      <c r="D27" s="22">
        <f>VLOOKUP($R27,'1980'!$U$379:$AK$432,5)</f>
        <v>15</v>
      </c>
      <c r="E27" s="22">
        <f>VLOOKUP($R27,'1980'!$U$379:$AK$432,6)</f>
        <v>49</v>
      </c>
      <c r="F27" s="22">
        <f>VLOOKUP($R27,'1980'!$U$379:$AK$432,7)</f>
        <v>7</v>
      </c>
      <c r="G27" s="22">
        <f>VLOOKUP($R27,'1980'!$U$379:$AK$432,8)</f>
        <v>55</v>
      </c>
      <c r="H27" s="23">
        <f>VLOOKUP($R27,'1980'!$U$379:$AK$432,9)</f>
        <v>217</v>
      </c>
      <c r="I27" s="22">
        <f>VLOOKUP($R27,'1980'!$U$379:$AK$432,10)</f>
        <v>5</v>
      </c>
      <c r="J27" s="22">
        <f>VLOOKUP($R27,'1980'!$U$379:$AK$432,11)</f>
        <v>0</v>
      </c>
      <c r="K27" s="22">
        <f>VLOOKUP($R27,'1980'!$U$379:$AK$432,12)</f>
        <v>14</v>
      </c>
      <c r="L27" s="22">
        <f>VLOOKUP($R27,'1980'!$U$379:$AK$432,13)</f>
        <v>14</v>
      </c>
      <c r="M27" s="22">
        <f>VLOOKUP($R27,'1980'!$U$379:$AK$432,14)</f>
        <v>4</v>
      </c>
      <c r="N27" s="22">
        <f>VLOOKUP($R27,'1980'!$U$379:$AK$432,15)</f>
        <v>6</v>
      </c>
      <c r="O27" s="23">
        <f>VLOOKUP($R27,'1980'!$U$379:$AK$432,16)</f>
        <v>43</v>
      </c>
      <c r="P27" s="22">
        <f>VLOOKUP($R27,'1980'!$U$379:$AK$432,17)</f>
        <v>260</v>
      </c>
      <c r="R27">
        <v>16</v>
      </c>
    </row>
    <row r="28" spans="1:18">
      <c r="A28" s="38" t="s">
        <v>52</v>
      </c>
      <c r="B28" s="22">
        <f>VLOOKUP($R28,'1980'!$U$379:$AK$432,3)</f>
        <v>69</v>
      </c>
      <c r="C28" s="22">
        <f>VLOOKUP($R28,'1980'!$U$379:$AK$432,4)</f>
        <v>6</v>
      </c>
      <c r="D28" s="22">
        <f>VLOOKUP($R28,'1980'!$U$379:$AK$432,5)</f>
        <v>275</v>
      </c>
      <c r="E28" s="22">
        <f>VLOOKUP($R28,'1980'!$U$379:$AK$432,6)</f>
        <v>194</v>
      </c>
      <c r="F28" s="22">
        <f>VLOOKUP($R28,'1980'!$U$379:$AK$432,7)</f>
        <v>24</v>
      </c>
      <c r="G28" s="22">
        <f>VLOOKUP($R28,'1980'!$U$379:$AK$432,8)</f>
        <v>122</v>
      </c>
      <c r="H28" s="23">
        <f>VLOOKUP($R28,'1980'!$U$379:$AK$432,9)</f>
        <v>690</v>
      </c>
      <c r="I28" s="22">
        <f>VLOOKUP($R28,'1980'!$U$379:$AK$432,10)</f>
        <v>91</v>
      </c>
      <c r="J28" s="22">
        <f>VLOOKUP($R28,'1980'!$U$379:$AK$432,11)</f>
        <v>13</v>
      </c>
      <c r="K28" s="22">
        <f>VLOOKUP($R28,'1980'!$U$379:$AK$432,12)</f>
        <v>290</v>
      </c>
      <c r="L28" s="22">
        <f>VLOOKUP($R28,'1980'!$U$379:$AK$432,13)</f>
        <v>280</v>
      </c>
      <c r="M28" s="22">
        <f>VLOOKUP($R28,'1980'!$U$379:$AK$432,14)</f>
        <v>139</v>
      </c>
      <c r="N28" s="22">
        <f>VLOOKUP($R28,'1980'!$U$379:$AK$432,15)</f>
        <v>151</v>
      </c>
      <c r="O28" s="23">
        <f>VLOOKUP($R28,'1980'!$U$379:$AK$432,16)</f>
        <v>964</v>
      </c>
      <c r="P28" s="22">
        <f>VLOOKUP($R28,'1980'!$U$379:$AK$432,17)</f>
        <v>1654</v>
      </c>
      <c r="R28">
        <v>17</v>
      </c>
    </row>
    <row r="29" spans="1:18">
      <c r="A29" s="38" t="s">
        <v>53</v>
      </c>
      <c r="B29" s="22">
        <f>VLOOKUP($R29,'1980'!$U$379:$AK$432,3)</f>
        <v>58</v>
      </c>
      <c r="C29" s="22">
        <f>VLOOKUP($R29,'1980'!$U$379:$AK$432,4)</f>
        <v>113</v>
      </c>
      <c r="D29" s="22">
        <f>VLOOKUP($R29,'1980'!$U$379:$AK$432,5)</f>
        <v>144</v>
      </c>
      <c r="E29" s="22">
        <f>VLOOKUP($R29,'1980'!$U$379:$AK$432,6)</f>
        <v>160</v>
      </c>
      <c r="F29" s="22">
        <f>VLOOKUP($R29,'1980'!$U$379:$AK$432,7)</f>
        <v>33</v>
      </c>
      <c r="G29" s="22">
        <f>VLOOKUP($R29,'1980'!$U$379:$AK$432,8)</f>
        <v>221</v>
      </c>
      <c r="H29" s="23">
        <f>VLOOKUP($R29,'1980'!$U$379:$AK$432,9)</f>
        <v>729</v>
      </c>
      <c r="I29" s="22">
        <f>VLOOKUP($R29,'1980'!$U$379:$AK$432,10)</f>
        <v>16</v>
      </c>
      <c r="J29" s="22">
        <f>VLOOKUP($R29,'1980'!$U$379:$AK$432,11)</f>
        <v>51</v>
      </c>
      <c r="K29" s="22">
        <f>VLOOKUP($R29,'1980'!$U$379:$AK$432,12)</f>
        <v>71</v>
      </c>
      <c r="L29" s="22">
        <f>VLOOKUP($R29,'1980'!$U$379:$AK$432,13)</f>
        <v>75</v>
      </c>
      <c r="M29" s="22">
        <f>VLOOKUP($R29,'1980'!$U$379:$AK$432,14)</f>
        <v>30</v>
      </c>
      <c r="N29" s="22">
        <f>VLOOKUP($R29,'1980'!$U$379:$AK$432,15)</f>
        <v>83</v>
      </c>
      <c r="O29" s="23">
        <f>VLOOKUP($R29,'1980'!$U$379:$AK$432,16)</f>
        <v>326</v>
      </c>
      <c r="P29" s="22">
        <f>VLOOKUP($R29,'1980'!$U$379:$AK$432,17)</f>
        <v>1055</v>
      </c>
      <c r="R29">
        <v>18</v>
      </c>
    </row>
    <row r="30" spans="1:18">
      <c r="A30" s="44" t="s">
        <v>54</v>
      </c>
      <c r="B30" s="45">
        <f>VLOOKUP($R30,'1980'!$U$379:$AK$432,3)</f>
        <v>23</v>
      </c>
      <c r="C30" s="45">
        <f>VLOOKUP($R30,'1980'!$U$379:$AK$432,4)</f>
        <v>103</v>
      </c>
      <c r="D30" s="45">
        <f>VLOOKUP($R30,'1980'!$U$379:$AK$432,5)</f>
        <v>81</v>
      </c>
      <c r="E30" s="45">
        <f>VLOOKUP($R30,'1980'!$U$379:$AK$432,6)</f>
        <v>87</v>
      </c>
      <c r="F30" s="45">
        <f>VLOOKUP($R30,'1980'!$U$379:$AK$432,7)</f>
        <v>26</v>
      </c>
      <c r="G30" s="45">
        <f>VLOOKUP($R30,'1980'!$U$379:$AK$432,8)</f>
        <v>55</v>
      </c>
      <c r="H30" s="46">
        <f>VLOOKUP($R30,'1980'!$U$379:$AK$432,9)</f>
        <v>375</v>
      </c>
      <c r="I30" s="45">
        <f>VLOOKUP($R30,'1980'!$U$379:$AK$432,10)</f>
        <v>8</v>
      </c>
      <c r="J30" s="45">
        <f>VLOOKUP($R30,'1980'!$U$379:$AK$432,11)</f>
        <v>0</v>
      </c>
      <c r="K30" s="45">
        <f>VLOOKUP($R30,'1980'!$U$379:$AK$432,12)</f>
        <v>51</v>
      </c>
      <c r="L30" s="45">
        <f>VLOOKUP($R30,'1980'!$U$379:$AK$432,13)</f>
        <v>30</v>
      </c>
      <c r="M30" s="45">
        <f>VLOOKUP($R30,'1980'!$U$379:$AK$432,14)</f>
        <v>12</v>
      </c>
      <c r="N30" s="45">
        <f>VLOOKUP($R30,'1980'!$U$379:$AK$432,15)</f>
        <v>15</v>
      </c>
      <c r="O30" s="46">
        <f>VLOOKUP($R30,'1980'!$U$379:$AK$432,16)</f>
        <v>116</v>
      </c>
      <c r="P30" s="45">
        <f>VLOOKUP($R30,'1980'!$U$379:$AK$432,17)</f>
        <v>491</v>
      </c>
      <c r="R30">
        <v>19</v>
      </c>
    </row>
    <row r="31" spans="1:18">
      <c r="A31" s="38" t="s">
        <v>55</v>
      </c>
      <c r="B31" s="22">
        <f>VLOOKUP($R31,'1980'!$U$379:$AK$432,3)</f>
        <v>30</v>
      </c>
      <c r="C31" s="22">
        <f>VLOOKUP($R31,'1980'!$U$379:$AK$432,4)</f>
        <v>139</v>
      </c>
      <c r="D31" s="22">
        <f>VLOOKUP($R31,'1980'!$U$379:$AK$432,5)</f>
        <v>51</v>
      </c>
      <c r="E31" s="22">
        <f>VLOOKUP($R31,'1980'!$U$379:$AK$432,6)</f>
        <v>85</v>
      </c>
      <c r="F31" s="22">
        <f>VLOOKUP($R31,'1980'!$U$379:$AK$432,7)</f>
        <v>7</v>
      </c>
      <c r="G31" s="22">
        <f>VLOOKUP($R31,'1980'!$U$379:$AK$432,8)</f>
        <v>66</v>
      </c>
      <c r="H31" s="23">
        <f>VLOOKUP($R31,'1980'!$U$379:$AK$432,9)</f>
        <v>378</v>
      </c>
      <c r="I31" s="22">
        <f>VLOOKUP($R31,'1980'!$U$379:$AK$432,10)</f>
        <v>13</v>
      </c>
      <c r="J31" s="22">
        <f>VLOOKUP($R31,'1980'!$U$379:$AK$432,11)</f>
        <v>13</v>
      </c>
      <c r="K31" s="22">
        <f>VLOOKUP($R31,'1980'!$U$379:$AK$432,12)</f>
        <v>21</v>
      </c>
      <c r="L31" s="22">
        <f>VLOOKUP($R31,'1980'!$U$379:$AK$432,13)</f>
        <v>49</v>
      </c>
      <c r="M31" s="22">
        <f>VLOOKUP($R31,'1980'!$U$379:$AK$432,14)</f>
        <v>8</v>
      </c>
      <c r="N31" s="22">
        <f>VLOOKUP($R31,'1980'!$U$379:$AK$432,15)</f>
        <v>9</v>
      </c>
      <c r="O31" s="23">
        <f>VLOOKUP($R31,'1980'!$U$379:$AK$432,16)</f>
        <v>113</v>
      </c>
      <c r="P31" s="22">
        <f>VLOOKUP($R31,'1980'!$U$379:$AK$432,17)</f>
        <v>491</v>
      </c>
      <c r="R31">
        <v>20</v>
      </c>
    </row>
    <row r="32" spans="1:18">
      <c r="A32" s="38" t="s">
        <v>56</v>
      </c>
      <c r="B32" s="22">
        <f>VLOOKUP($R32,'1980'!$U$379:$AK$432,3)</f>
        <v>36</v>
      </c>
      <c r="C32" s="22">
        <f>VLOOKUP($R32,'1980'!$U$379:$AK$432,4)</f>
        <v>92</v>
      </c>
      <c r="D32" s="22">
        <f>VLOOKUP($R32,'1980'!$U$379:$AK$432,5)</f>
        <v>108</v>
      </c>
      <c r="E32" s="22">
        <f>VLOOKUP($R32,'1980'!$U$379:$AK$432,6)</f>
        <v>209</v>
      </c>
      <c r="F32" s="22">
        <f>VLOOKUP($R32,'1980'!$U$379:$AK$432,7)</f>
        <v>111</v>
      </c>
      <c r="G32" s="22">
        <f>VLOOKUP($R32,'1980'!$U$379:$AK$432,8)</f>
        <v>76</v>
      </c>
      <c r="H32" s="23">
        <f>VLOOKUP($R32,'1980'!$U$379:$AK$432,9)</f>
        <v>632</v>
      </c>
      <c r="I32" s="22">
        <f>VLOOKUP($R32,'1980'!$U$379:$AK$432,10)</f>
        <v>18</v>
      </c>
      <c r="J32" s="22">
        <f>VLOOKUP($R32,'1980'!$U$379:$AK$432,11)</f>
        <v>5</v>
      </c>
      <c r="K32" s="22">
        <f>VLOOKUP($R32,'1980'!$U$379:$AK$432,12)</f>
        <v>75</v>
      </c>
      <c r="L32" s="22">
        <f>VLOOKUP($R32,'1980'!$U$379:$AK$432,13)</f>
        <v>71</v>
      </c>
      <c r="M32" s="22">
        <f>VLOOKUP($R32,'1980'!$U$379:$AK$432,14)</f>
        <v>15</v>
      </c>
      <c r="N32" s="22">
        <f>VLOOKUP($R32,'1980'!$U$379:$AK$432,15)</f>
        <v>28</v>
      </c>
      <c r="O32" s="23">
        <f>VLOOKUP($R32,'1980'!$U$379:$AK$432,16)</f>
        <v>212</v>
      </c>
      <c r="P32" s="22">
        <f>VLOOKUP($R32,'1980'!$U$379:$AK$432,17)</f>
        <v>844</v>
      </c>
      <c r="R32">
        <v>21</v>
      </c>
    </row>
    <row r="33" spans="1:18">
      <c r="A33" s="38" t="s">
        <v>57</v>
      </c>
      <c r="B33" s="22">
        <f>VLOOKUP($R33,'1980'!$U$379:$AK$432,3)</f>
        <v>79</v>
      </c>
      <c r="C33" s="22">
        <f>VLOOKUP($R33,'1980'!$U$379:$AK$432,4)</f>
        <v>65</v>
      </c>
      <c r="D33" s="22">
        <f>VLOOKUP($R33,'1980'!$U$379:$AK$432,5)</f>
        <v>71</v>
      </c>
      <c r="E33" s="22">
        <f>VLOOKUP($R33,'1980'!$U$379:$AK$432,6)</f>
        <v>225</v>
      </c>
      <c r="F33" s="22">
        <f>VLOOKUP($R33,'1980'!$U$379:$AK$432,7)</f>
        <v>64</v>
      </c>
      <c r="G33" s="22">
        <f>VLOOKUP($R33,'1980'!$U$379:$AK$432,8)</f>
        <v>70</v>
      </c>
      <c r="H33" s="23">
        <f>VLOOKUP($R33,'1980'!$U$379:$AK$432,9)</f>
        <v>574</v>
      </c>
      <c r="I33" s="22">
        <f>VLOOKUP($R33,'1980'!$U$379:$AK$432,10)</f>
        <v>16</v>
      </c>
      <c r="J33" s="22">
        <f>VLOOKUP($R33,'1980'!$U$379:$AK$432,11)</f>
        <v>12</v>
      </c>
      <c r="K33" s="22">
        <f>VLOOKUP($R33,'1980'!$U$379:$AK$432,12)</f>
        <v>20</v>
      </c>
      <c r="L33" s="22">
        <f>VLOOKUP($R33,'1980'!$U$379:$AK$432,13)</f>
        <v>139</v>
      </c>
      <c r="M33" s="22">
        <f>VLOOKUP($R33,'1980'!$U$379:$AK$432,14)</f>
        <v>17</v>
      </c>
      <c r="N33" s="22">
        <f>VLOOKUP($R33,'1980'!$U$379:$AK$432,15)</f>
        <v>48</v>
      </c>
      <c r="O33" s="23">
        <f>VLOOKUP($R33,'1980'!$U$379:$AK$432,16)</f>
        <v>252</v>
      </c>
      <c r="P33" s="22">
        <f>VLOOKUP($R33,'1980'!$U$379:$AK$432,17)</f>
        <v>826</v>
      </c>
      <c r="R33">
        <v>22</v>
      </c>
    </row>
    <row r="34" spans="1:18">
      <c r="A34" s="44" t="s">
        <v>58</v>
      </c>
      <c r="B34" s="45">
        <f>VLOOKUP($R34,'1980'!$U$379:$AK$432,3)</f>
        <v>9</v>
      </c>
      <c r="C34" s="45">
        <f>VLOOKUP($R34,'1980'!$U$379:$AK$432,4)</f>
        <v>40</v>
      </c>
      <c r="D34" s="45">
        <f>VLOOKUP($R34,'1980'!$U$379:$AK$432,5)</f>
        <v>41</v>
      </c>
      <c r="E34" s="45">
        <f>VLOOKUP($R34,'1980'!$U$379:$AK$432,6)</f>
        <v>43</v>
      </c>
      <c r="F34" s="45">
        <f>VLOOKUP($R34,'1980'!$U$379:$AK$432,7)</f>
        <v>23</v>
      </c>
      <c r="G34" s="45">
        <f>VLOOKUP($R34,'1980'!$U$379:$AK$432,8)</f>
        <v>38</v>
      </c>
      <c r="H34" s="46">
        <f>VLOOKUP($R34,'1980'!$U$379:$AK$432,9)</f>
        <v>194</v>
      </c>
      <c r="I34" s="45">
        <f>VLOOKUP($R34,'1980'!$U$379:$AK$432,10)</f>
        <v>3</v>
      </c>
      <c r="J34" s="45">
        <f>VLOOKUP($R34,'1980'!$U$379:$AK$432,11)</f>
        <v>0</v>
      </c>
      <c r="K34" s="45">
        <f>VLOOKUP($R34,'1980'!$U$379:$AK$432,12)</f>
        <v>11</v>
      </c>
      <c r="L34" s="45">
        <f>VLOOKUP($R34,'1980'!$U$379:$AK$432,13)</f>
        <v>12</v>
      </c>
      <c r="M34" s="45">
        <f>VLOOKUP($R34,'1980'!$U$379:$AK$432,14)</f>
        <v>10</v>
      </c>
      <c r="N34" s="45">
        <f>VLOOKUP($R34,'1980'!$U$379:$AK$432,15)</f>
        <v>2</v>
      </c>
      <c r="O34" s="46">
        <f>VLOOKUP($R34,'1980'!$U$379:$AK$432,16)</f>
        <v>38</v>
      </c>
      <c r="P34" s="45">
        <f>VLOOKUP($R34,'1980'!$U$379:$AK$432,17)</f>
        <v>232</v>
      </c>
      <c r="R34">
        <v>23</v>
      </c>
    </row>
    <row r="35" spans="1:18">
      <c r="A35" s="38" t="s">
        <v>59</v>
      </c>
      <c r="B35" s="22">
        <f>VLOOKUP($R35,'1980'!$U$379:$AK$432,3)</f>
        <v>22</v>
      </c>
      <c r="C35" s="22">
        <f>VLOOKUP($R35,'1980'!$U$379:$AK$432,4)</f>
        <v>97</v>
      </c>
      <c r="D35" s="22">
        <f>VLOOKUP($R35,'1980'!$U$379:$AK$432,5)</f>
        <v>101</v>
      </c>
      <c r="E35" s="22">
        <f>VLOOKUP($R35,'1980'!$U$379:$AK$432,6)</f>
        <v>86</v>
      </c>
      <c r="F35" s="22">
        <f>VLOOKUP($R35,'1980'!$U$379:$AK$432,7)</f>
        <v>32</v>
      </c>
      <c r="G35" s="22">
        <f>VLOOKUP($R35,'1980'!$U$379:$AK$432,8)</f>
        <v>41</v>
      </c>
      <c r="H35" s="23">
        <f>VLOOKUP($R35,'1980'!$U$379:$AK$432,9)</f>
        <v>379</v>
      </c>
      <c r="I35" s="22">
        <f>VLOOKUP($R35,'1980'!$U$379:$AK$432,10)</f>
        <v>39</v>
      </c>
      <c r="J35" s="22">
        <f>VLOOKUP($R35,'1980'!$U$379:$AK$432,11)</f>
        <v>38</v>
      </c>
      <c r="K35" s="22">
        <f>VLOOKUP($R35,'1980'!$U$379:$AK$432,12)</f>
        <v>182</v>
      </c>
      <c r="L35" s="22">
        <f>VLOOKUP($R35,'1980'!$U$379:$AK$432,13)</f>
        <v>89</v>
      </c>
      <c r="M35" s="22">
        <f>VLOOKUP($R35,'1980'!$U$379:$AK$432,14)</f>
        <v>44</v>
      </c>
      <c r="N35" s="22">
        <f>VLOOKUP($R35,'1980'!$U$379:$AK$432,15)</f>
        <v>43</v>
      </c>
      <c r="O35" s="23">
        <f>VLOOKUP($R35,'1980'!$U$379:$AK$432,16)</f>
        <v>435</v>
      </c>
      <c r="P35" s="22">
        <f>VLOOKUP($R35,'1980'!$U$379:$AK$432,17)</f>
        <v>814</v>
      </c>
      <c r="R35">
        <v>24</v>
      </c>
    </row>
    <row r="36" spans="1:18">
      <c r="A36" s="38" t="s">
        <v>60</v>
      </c>
      <c r="B36" s="22">
        <f>VLOOKUP($R36,'1980'!$U$379:$AK$432,3)</f>
        <v>8</v>
      </c>
      <c r="C36" s="22">
        <f>VLOOKUP($R36,'1980'!$U$379:$AK$432,4)</f>
        <v>5</v>
      </c>
      <c r="D36" s="22">
        <f>VLOOKUP($R36,'1980'!$U$379:$AK$432,5)</f>
        <v>35</v>
      </c>
      <c r="E36" s="22">
        <f>VLOOKUP($R36,'1980'!$U$379:$AK$432,6)</f>
        <v>32</v>
      </c>
      <c r="F36" s="22">
        <f>VLOOKUP($R36,'1980'!$U$379:$AK$432,7)</f>
        <v>26</v>
      </c>
      <c r="G36" s="22">
        <f>VLOOKUP($R36,'1980'!$U$379:$AK$432,8)</f>
        <v>53</v>
      </c>
      <c r="H36" s="23">
        <f>VLOOKUP($R36,'1980'!$U$379:$AK$432,9)</f>
        <v>159</v>
      </c>
      <c r="I36" s="22">
        <f>VLOOKUP($R36,'1980'!$U$379:$AK$432,10)</f>
        <v>41</v>
      </c>
      <c r="J36" s="22">
        <f>VLOOKUP($R36,'1980'!$U$379:$AK$432,11)</f>
        <v>15</v>
      </c>
      <c r="K36" s="22">
        <f>VLOOKUP($R36,'1980'!$U$379:$AK$432,12)</f>
        <v>178</v>
      </c>
      <c r="L36" s="22">
        <f>VLOOKUP($R36,'1980'!$U$379:$AK$432,13)</f>
        <v>120</v>
      </c>
      <c r="M36" s="22">
        <f>VLOOKUP($R36,'1980'!$U$379:$AK$432,14)</f>
        <v>63</v>
      </c>
      <c r="N36" s="22">
        <f>VLOOKUP($R36,'1980'!$U$379:$AK$432,15)</f>
        <v>113</v>
      </c>
      <c r="O36" s="23">
        <f>VLOOKUP($R36,'1980'!$U$379:$AK$432,16)</f>
        <v>530</v>
      </c>
      <c r="P36" s="22">
        <f>VLOOKUP($R36,'1980'!$U$379:$AK$432,17)</f>
        <v>689</v>
      </c>
      <c r="R36">
        <v>25</v>
      </c>
    </row>
    <row r="37" spans="1:18">
      <c r="A37" s="38" t="s">
        <v>61</v>
      </c>
      <c r="B37" s="22">
        <f>VLOOKUP($R37,'1980'!$U$379:$AK$432,3)</f>
        <v>47</v>
      </c>
      <c r="C37" s="22">
        <f>VLOOKUP($R37,'1980'!$U$379:$AK$432,4)</f>
        <v>124</v>
      </c>
      <c r="D37" s="22">
        <f>VLOOKUP($R37,'1980'!$U$379:$AK$432,5)</f>
        <v>177</v>
      </c>
      <c r="E37" s="22">
        <f>VLOOKUP($R37,'1980'!$U$379:$AK$432,6)</f>
        <v>369</v>
      </c>
      <c r="F37" s="22">
        <f>VLOOKUP($R37,'1980'!$U$379:$AK$432,7)</f>
        <v>46</v>
      </c>
      <c r="G37" s="22">
        <f>VLOOKUP($R37,'1980'!$U$379:$AK$432,8)</f>
        <v>162</v>
      </c>
      <c r="H37" s="23">
        <f>VLOOKUP($R37,'1980'!$U$379:$AK$432,9)</f>
        <v>925</v>
      </c>
      <c r="I37" s="22">
        <f>VLOOKUP($R37,'1980'!$U$379:$AK$432,10)</f>
        <v>66</v>
      </c>
      <c r="J37" s="22">
        <f>VLOOKUP($R37,'1980'!$U$379:$AK$432,11)</f>
        <v>18</v>
      </c>
      <c r="K37" s="22">
        <f>VLOOKUP($R37,'1980'!$U$379:$AK$432,12)</f>
        <v>261</v>
      </c>
      <c r="L37" s="22">
        <f>VLOOKUP($R37,'1980'!$U$379:$AK$432,13)</f>
        <v>214</v>
      </c>
      <c r="M37" s="22">
        <f>VLOOKUP($R37,'1980'!$U$379:$AK$432,14)</f>
        <v>31</v>
      </c>
      <c r="N37" s="22">
        <f>VLOOKUP($R37,'1980'!$U$379:$AK$432,15)</f>
        <v>87</v>
      </c>
      <c r="O37" s="23">
        <f>VLOOKUP($R37,'1980'!$U$379:$AK$432,16)</f>
        <v>677</v>
      </c>
      <c r="P37" s="22">
        <f>VLOOKUP($R37,'1980'!$U$379:$AK$432,17)</f>
        <v>1602</v>
      </c>
      <c r="R37">
        <v>26</v>
      </c>
    </row>
    <row r="38" spans="1:18">
      <c r="A38" s="44" t="s">
        <v>62</v>
      </c>
      <c r="B38" s="45">
        <f>VLOOKUP($R38,'1980'!$U$379:$AK$432,3)</f>
        <v>23</v>
      </c>
      <c r="C38" s="45">
        <f>VLOOKUP($R38,'1980'!$U$379:$AK$432,4)</f>
        <v>90</v>
      </c>
      <c r="D38" s="45">
        <f>VLOOKUP($R38,'1980'!$U$379:$AK$432,5)</f>
        <v>75</v>
      </c>
      <c r="E38" s="45">
        <f>VLOOKUP($R38,'1980'!$U$379:$AK$432,6)</f>
        <v>112</v>
      </c>
      <c r="F38" s="45">
        <f>VLOOKUP($R38,'1980'!$U$379:$AK$432,7)</f>
        <v>39</v>
      </c>
      <c r="G38" s="45">
        <f>VLOOKUP($R38,'1980'!$U$379:$AK$432,8)</f>
        <v>54</v>
      </c>
      <c r="H38" s="46">
        <f>VLOOKUP($R38,'1980'!$U$379:$AK$432,9)</f>
        <v>393</v>
      </c>
      <c r="I38" s="45">
        <f>VLOOKUP($R38,'1980'!$U$379:$AK$432,10)</f>
        <v>18</v>
      </c>
      <c r="J38" s="45">
        <f>VLOOKUP($R38,'1980'!$U$379:$AK$432,11)</f>
        <v>8</v>
      </c>
      <c r="K38" s="45">
        <f>VLOOKUP($R38,'1980'!$U$379:$AK$432,12)</f>
        <v>28</v>
      </c>
      <c r="L38" s="45">
        <f>VLOOKUP($R38,'1980'!$U$379:$AK$432,13)</f>
        <v>51</v>
      </c>
      <c r="M38" s="45">
        <f>VLOOKUP($R38,'1980'!$U$379:$AK$432,14)</f>
        <v>21</v>
      </c>
      <c r="N38" s="45">
        <f>VLOOKUP($R38,'1980'!$U$379:$AK$432,15)</f>
        <v>11</v>
      </c>
      <c r="O38" s="46">
        <f>VLOOKUP($R38,'1980'!$U$379:$AK$432,16)</f>
        <v>137</v>
      </c>
      <c r="P38" s="45">
        <f>VLOOKUP($R38,'1980'!$U$379:$AK$432,17)</f>
        <v>530</v>
      </c>
      <c r="R38">
        <v>27</v>
      </c>
    </row>
    <row r="39" spans="1:18">
      <c r="A39" s="38" t="s">
        <v>63</v>
      </c>
      <c r="B39" s="22">
        <f>VLOOKUP($R39,'1980'!$U$379:$AK$432,3)</f>
        <v>46</v>
      </c>
      <c r="C39" s="22">
        <f>VLOOKUP($R39,'1980'!$U$379:$AK$432,4)</f>
        <v>126</v>
      </c>
      <c r="D39" s="22">
        <f>VLOOKUP($R39,'1980'!$U$379:$AK$432,5)</f>
        <v>164</v>
      </c>
      <c r="E39" s="22">
        <f>VLOOKUP($R39,'1980'!$U$379:$AK$432,6)</f>
        <v>179</v>
      </c>
      <c r="F39" s="22">
        <f>VLOOKUP($R39,'1980'!$U$379:$AK$432,7)</f>
        <v>15</v>
      </c>
      <c r="G39" s="22">
        <f>VLOOKUP($R39,'1980'!$U$379:$AK$432,8)</f>
        <v>73</v>
      </c>
      <c r="H39" s="23">
        <f>VLOOKUP($R39,'1980'!$U$379:$AK$432,9)</f>
        <v>603</v>
      </c>
      <c r="I39" s="22">
        <f>VLOOKUP($R39,'1980'!$U$379:$AK$432,10)</f>
        <v>19</v>
      </c>
      <c r="J39" s="22">
        <f>VLOOKUP($R39,'1980'!$U$379:$AK$432,11)</f>
        <v>4</v>
      </c>
      <c r="K39" s="22">
        <f>VLOOKUP($R39,'1980'!$U$379:$AK$432,12)</f>
        <v>73</v>
      </c>
      <c r="L39" s="22">
        <f>VLOOKUP($R39,'1980'!$U$379:$AK$432,13)</f>
        <v>19</v>
      </c>
      <c r="M39" s="22">
        <f>VLOOKUP($R39,'1980'!$U$379:$AK$432,14)</f>
        <v>9</v>
      </c>
      <c r="N39" s="22">
        <f>VLOOKUP($R39,'1980'!$U$379:$AK$432,15)</f>
        <v>29</v>
      </c>
      <c r="O39" s="23">
        <f>VLOOKUP($R39,'1980'!$U$379:$AK$432,16)</f>
        <v>153</v>
      </c>
      <c r="P39" s="22">
        <f>VLOOKUP($R39,'1980'!$U$379:$AK$432,17)</f>
        <v>756</v>
      </c>
      <c r="R39">
        <v>28</v>
      </c>
    </row>
    <row r="40" spans="1:18">
      <c r="A40" s="38" t="s">
        <v>64</v>
      </c>
      <c r="B40" s="22">
        <f>VLOOKUP($R40,'1980'!$U$379:$AK$432,3)</f>
        <v>61</v>
      </c>
      <c r="C40" s="22">
        <f>VLOOKUP($R40,'1980'!$U$379:$AK$432,4)</f>
        <v>170</v>
      </c>
      <c r="D40" s="22">
        <f>VLOOKUP($R40,'1980'!$U$379:$AK$432,5)</f>
        <v>128</v>
      </c>
      <c r="E40" s="22">
        <f>VLOOKUP($R40,'1980'!$U$379:$AK$432,6)</f>
        <v>242</v>
      </c>
      <c r="F40" s="22">
        <f>VLOOKUP($R40,'1980'!$U$379:$AK$432,7)</f>
        <v>8</v>
      </c>
      <c r="G40" s="22">
        <f>VLOOKUP($R40,'1980'!$U$379:$AK$432,8)</f>
        <v>75</v>
      </c>
      <c r="H40" s="23">
        <f>VLOOKUP($R40,'1980'!$U$379:$AK$432,9)</f>
        <v>684</v>
      </c>
      <c r="I40" s="22">
        <f>VLOOKUP($R40,'1980'!$U$379:$AK$432,10)</f>
        <v>91</v>
      </c>
      <c r="J40" s="22">
        <f>VLOOKUP($R40,'1980'!$U$379:$AK$432,11)</f>
        <v>37</v>
      </c>
      <c r="K40" s="22">
        <f>VLOOKUP($R40,'1980'!$U$379:$AK$432,12)</f>
        <v>111</v>
      </c>
      <c r="L40" s="22">
        <f>VLOOKUP($R40,'1980'!$U$379:$AK$432,13)</f>
        <v>56</v>
      </c>
      <c r="M40" s="22">
        <f>VLOOKUP($R40,'1980'!$U$379:$AK$432,14)</f>
        <v>30</v>
      </c>
      <c r="N40" s="22">
        <f>VLOOKUP($R40,'1980'!$U$379:$AK$432,15)</f>
        <v>36</v>
      </c>
      <c r="O40" s="23">
        <f>VLOOKUP($R40,'1980'!$U$379:$AK$432,16)</f>
        <v>361</v>
      </c>
      <c r="P40" s="22">
        <f>VLOOKUP($R40,'1980'!$U$379:$AK$432,17)</f>
        <v>1045</v>
      </c>
      <c r="R40">
        <v>29</v>
      </c>
    </row>
    <row r="41" spans="1:18">
      <c r="A41" s="38" t="s">
        <v>65</v>
      </c>
      <c r="B41" s="22">
        <f>VLOOKUP($R41,'1980'!$U$379:$AK$432,3)</f>
        <v>25</v>
      </c>
      <c r="C41" s="22">
        <f>VLOOKUP($R41,'1980'!$U$379:$AK$432,4)</f>
        <v>52</v>
      </c>
      <c r="D41" s="22">
        <f>VLOOKUP($R41,'1980'!$U$379:$AK$432,5)</f>
        <v>54</v>
      </c>
      <c r="E41" s="22">
        <f>VLOOKUP($R41,'1980'!$U$379:$AK$432,6)</f>
        <v>43</v>
      </c>
      <c r="F41" s="22">
        <f>VLOOKUP($R41,'1980'!$U$379:$AK$432,7)</f>
        <v>7</v>
      </c>
      <c r="G41" s="22">
        <f>VLOOKUP($R41,'1980'!$U$379:$AK$432,8)</f>
        <v>30</v>
      </c>
      <c r="H41" s="23">
        <f>VLOOKUP($R41,'1980'!$U$379:$AK$432,9)</f>
        <v>211</v>
      </c>
      <c r="I41" s="22">
        <f>VLOOKUP($R41,'1980'!$U$379:$AK$432,10)</f>
        <v>2</v>
      </c>
      <c r="J41" s="22">
        <f>VLOOKUP($R41,'1980'!$U$379:$AK$432,11)</f>
        <v>0</v>
      </c>
      <c r="K41" s="22">
        <f>VLOOKUP($R41,'1980'!$U$379:$AK$432,12)</f>
        <v>9</v>
      </c>
      <c r="L41" s="22">
        <f>VLOOKUP($R41,'1980'!$U$379:$AK$432,13)</f>
        <v>4</v>
      </c>
      <c r="M41" s="22">
        <f>VLOOKUP($R41,'1980'!$U$379:$AK$432,14)</f>
        <v>2</v>
      </c>
      <c r="N41" s="22">
        <f>VLOOKUP($R41,'1980'!$U$379:$AK$432,15)</f>
        <v>6</v>
      </c>
      <c r="O41" s="23">
        <f>VLOOKUP($R41,'1980'!$U$379:$AK$432,16)</f>
        <v>23</v>
      </c>
      <c r="P41" s="22">
        <f>VLOOKUP($R41,'1980'!$U$379:$AK$432,17)</f>
        <v>234</v>
      </c>
      <c r="R41">
        <v>30</v>
      </c>
    </row>
    <row r="42" spans="1:18">
      <c r="A42" s="44" t="s">
        <v>66</v>
      </c>
      <c r="B42" s="45">
        <f>VLOOKUP($R42,'1980'!$U$379:$AK$432,3)</f>
        <v>15</v>
      </c>
      <c r="C42" s="45">
        <f>VLOOKUP($R42,'1980'!$U$379:$AK$432,4)</f>
        <v>67</v>
      </c>
      <c r="D42" s="45">
        <f>VLOOKUP($R42,'1980'!$U$379:$AK$432,5)</f>
        <v>33</v>
      </c>
      <c r="E42" s="45">
        <f>VLOOKUP($R42,'1980'!$U$379:$AK$432,6)</f>
        <v>39</v>
      </c>
      <c r="F42" s="45">
        <f>VLOOKUP($R42,'1980'!$U$379:$AK$432,7)</f>
        <v>17</v>
      </c>
      <c r="G42" s="45">
        <f>VLOOKUP($R42,'1980'!$U$379:$AK$432,8)</f>
        <v>58</v>
      </c>
      <c r="H42" s="46">
        <f>VLOOKUP($R42,'1980'!$U$379:$AK$432,9)</f>
        <v>229</v>
      </c>
      <c r="I42" s="45">
        <f>VLOOKUP($R42,'1980'!$U$379:$AK$432,10)</f>
        <v>7</v>
      </c>
      <c r="J42" s="45">
        <f>VLOOKUP($R42,'1980'!$U$379:$AK$432,11)</f>
        <v>1</v>
      </c>
      <c r="K42" s="45">
        <f>VLOOKUP($R42,'1980'!$U$379:$AK$432,12)</f>
        <v>28</v>
      </c>
      <c r="L42" s="45">
        <f>VLOOKUP($R42,'1980'!$U$379:$AK$432,13)</f>
        <v>11</v>
      </c>
      <c r="M42" s="45">
        <f>VLOOKUP($R42,'1980'!$U$379:$AK$432,14)</f>
        <v>5</v>
      </c>
      <c r="N42" s="45">
        <f>VLOOKUP($R42,'1980'!$U$379:$AK$432,15)</f>
        <v>16</v>
      </c>
      <c r="O42" s="46">
        <f>VLOOKUP($R42,'1980'!$U$379:$AK$432,16)</f>
        <v>68</v>
      </c>
      <c r="P42" s="45">
        <f>VLOOKUP($R42,'1980'!$U$379:$AK$432,17)</f>
        <v>297</v>
      </c>
      <c r="R42">
        <v>31</v>
      </c>
    </row>
    <row r="43" spans="1:18">
      <c r="A43" s="38" t="s">
        <v>67</v>
      </c>
      <c r="B43" s="22">
        <f>VLOOKUP($R43,'1980'!$U$379:$AK$432,3)</f>
        <v>39</v>
      </c>
      <c r="C43" s="22">
        <f>VLOOKUP($R43,'1980'!$U$379:$AK$432,4)</f>
        <v>28</v>
      </c>
      <c r="D43" s="22">
        <f>VLOOKUP($R43,'1980'!$U$379:$AK$432,5)</f>
        <v>23</v>
      </c>
      <c r="E43" s="22">
        <f>VLOOKUP($R43,'1980'!$U$379:$AK$432,6)</f>
        <v>47</v>
      </c>
      <c r="F43" s="22">
        <f>VLOOKUP($R43,'1980'!$U$379:$AK$432,7)</f>
        <v>13</v>
      </c>
      <c r="G43" s="22">
        <f>VLOOKUP($R43,'1980'!$U$379:$AK$432,8)</f>
        <v>3</v>
      </c>
      <c r="H43" s="23">
        <f>VLOOKUP($R43,'1980'!$U$379:$AK$432,9)</f>
        <v>153</v>
      </c>
      <c r="I43" s="22">
        <f>VLOOKUP($R43,'1980'!$U$379:$AK$432,10)</f>
        <v>10</v>
      </c>
      <c r="J43" s="22">
        <f>VLOOKUP($R43,'1980'!$U$379:$AK$432,11)</f>
        <v>7</v>
      </c>
      <c r="K43" s="22">
        <f>VLOOKUP($R43,'1980'!$U$379:$AK$432,12)</f>
        <v>36</v>
      </c>
      <c r="L43" s="22">
        <f>VLOOKUP($R43,'1980'!$U$379:$AK$432,13)</f>
        <v>31</v>
      </c>
      <c r="M43" s="22">
        <f>VLOOKUP($R43,'1980'!$U$379:$AK$432,14)</f>
        <v>14</v>
      </c>
      <c r="N43" s="22">
        <f>VLOOKUP($R43,'1980'!$U$379:$AK$432,15)</f>
        <v>11</v>
      </c>
      <c r="O43" s="23">
        <f>VLOOKUP($R43,'1980'!$U$379:$AK$432,16)</f>
        <v>109</v>
      </c>
      <c r="P43" s="22">
        <f>VLOOKUP($R43,'1980'!$U$379:$AK$432,17)</f>
        <v>262</v>
      </c>
      <c r="R43">
        <v>32</v>
      </c>
    </row>
    <row r="44" spans="1:18">
      <c r="A44" s="38" t="s">
        <v>68</v>
      </c>
      <c r="B44" s="22">
        <f>VLOOKUP($R44,'1980'!$U$379:$AK$432,3)</f>
        <v>17</v>
      </c>
      <c r="C44" s="22">
        <f>VLOOKUP($R44,'1980'!$U$379:$AK$432,4)</f>
        <v>10</v>
      </c>
      <c r="D44" s="22">
        <f>VLOOKUP($R44,'1980'!$U$379:$AK$432,5)</f>
        <v>26</v>
      </c>
      <c r="E44" s="22">
        <f>VLOOKUP($R44,'1980'!$U$379:$AK$432,6)</f>
        <v>26</v>
      </c>
      <c r="F44" s="22">
        <f>VLOOKUP($R44,'1980'!$U$379:$AK$432,7)</f>
        <v>10</v>
      </c>
      <c r="G44" s="22">
        <f>VLOOKUP($R44,'1980'!$U$379:$AK$432,8)</f>
        <v>28</v>
      </c>
      <c r="H44" s="23">
        <f>VLOOKUP($R44,'1980'!$U$379:$AK$432,9)</f>
        <v>117</v>
      </c>
      <c r="I44" s="22">
        <f>VLOOKUP($R44,'1980'!$U$379:$AK$432,10)</f>
        <v>4</v>
      </c>
      <c r="J44" s="22">
        <f>VLOOKUP($R44,'1980'!$U$379:$AK$432,11)</f>
        <v>3</v>
      </c>
      <c r="K44" s="22">
        <f>VLOOKUP($R44,'1980'!$U$379:$AK$432,12)</f>
        <v>17</v>
      </c>
      <c r="L44" s="22">
        <f>VLOOKUP($R44,'1980'!$U$379:$AK$432,13)</f>
        <v>16</v>
      </c>
      <c r="M44" s="22">
        <f>VLOOKUP($R44,'1980'!$U$379:$AK$432,14)</f>
        <v>10</v>
      </c>
      <c r="N44" s="22">
        <f>VLOOKUP($R44,'1980'!$U$379:$AK$432,15)</f>
        <v>12</v>
      </c>
      <c r="O44" s="23">
        <f>VLOOKUP($R44,'1980'!$U$379:$AK$432,16)</f>
        <v>62</v>
      </c>
      <c r="P44" s="22">
        <f>VLOOKUP($R44,'1980'!$U$379:$AK$432,17)</f>
        <v>179</v>
      </c>
      <c r="R44">
        <v>33</v>
      </c>
    </row>
    <row r="45" spans="1:18">
      <c r="A45" s="38" t="s">
        <v>69</v>
      </c>
      <c r="B45" s="22">
        <f>VLOOKUP($R45,'1980'!$U$379:$AK$432,3)</f>
        <v>13</v>
      </c>
      <c r="C45" s="22">
        <f>VLOOKUP($R45,'1980'!$U$379:$AK$432,4)</f>
        <v>56</v>
      </c>
      <c r="D45" s="22">
        <f>VLOOKUP($R45,'1980'!$U$379:$AK$432,5)</f>
        <v>85</v>
      </c>
      <c r="E45" s="22">
        <f>VLOOKUP($R45,'1980'!$U$379:$AK$432,6)</f>
        <v>95</v>
      </c>
      <c r="F45" s="22">
        <f>VLOOKUP($R45,'1980'!$U$379:$AK$432,7)</f>
        <v>39</v>
      </c>
      <c r="G45" s="22">
        <f>VLOOKUP($R45,'1980'!$U$379:$AK$432,8)</f>
        <v>33</v>
      </c>
      <c r="H45" s="23">
        <f>VLOOKUP($R45,'1980'!$U$379:$AK$432,9)</f>
        <v>321</v>
      </c>
      <c r="I45" s="22">
        <f>VLOOKUP($R45,'1980'!$U$379:$AK$432,10)</f>
        <v>49</v>
      </c>
      <c r="J45" s="22">
        <f>VLOOKUP($R45,'1980'!$U$379:$AK$432,11)</f>
        <v>59</v>
      </c>
      <c r="K45" s="22">
        <f>VLOOKUP($R45,'1980'!$U$379:$AK$432,12)</f>
        <v>258</v>
      </c>
      <c r="L45" s="22">
        <f>VLOOKUP($R45,'1980'!$U$379:$AK$432,13)</f>
        <v>218</v>
      </c>
      <c r="M45" s="22">
        <f>VLOOKUP($R45,'1980'!$U$379:$AK$432,14)</f>
        <v>54</v>
      </c>
      <c r="N45" s="22">
        <f>VLOOKUP($R45,'1980'!$U$379:$AK$432,15)</f>
        <v>64</v>
      </c>
      <c r="O45" s="23">
        <f>VLOOKUP($R45,'1980'!$U$379:$AK$432,16)</f>
        <v>702</v>
      </c>
      <c r="P45" s="22">
        <f>VLOOKUP($R45,'1980'!$U$379:$AK$432,17)</f>
        <v>1023</v>
      </c>
      <c r="R45">
        <v>34</v>
      </c>
    </row>
    <row r="46" spans="1:18">
      <c r="A46" s="44" t="s">
        <v>70</v>
      </c>
      <c r="B46" s="45">
        <f>VLOOKUP($R46,'1980'!$U$379:$AK$432,3)</f>
        <v>119</v>
      </c>
      <c r="C46" s="45">
        <f>VLOOKUP($R46,'1980'!$U$379:$AK$432,4)</f>
        <v>59</v>
      </c>
      <c r="D46" s="45">
        <f>VLOOKUP($R46,'1980'!$U$379:$AK$432,5)</f>
        <v>88</v>
      </c>
      <c r="E46" s="45">
        <f>VLOOKUP($R46,'1980'!$U$379:$AK$432,6)</f>
        <v>69</v>
      </c>
      <c r="F46" s="45">
        <f>VLOOKUP($R46,'1980'!$U$379:$AK$432,7)</f>
        <v>7</v>
      </c>
      <c r="G46" s="45">
        <f>VLOOKUP($R46,'1980'!$U$379:$AK$432,8)</f>
        <v>58</v>
      </c>
      <c r="H46" s="46">
        <f>VLOOKUP($R46,'1980'!$U$379:$AK$432,9)</f>
        <v>400</v>
      </c>
      <c r="I46" s="45">
        <f>VLOOKUP($R46,'1980'!$U$379:$AK$432,10)</f>
        <v>15</v>
      </c>
      <c r="J46" s="45">
        <f>VLOOKUP($R46,'1980'!$U$379:$AK$432,11)</f>
        <v>0</v>
      </c>
      <c r="K46" s="45">
        <f>VLOOKUP($R46,'1980'!$U$379:$AK$432,12)</f>
        <v>90</v>
      </c>
      <c r="L46" s="45">
        <f>VLOOKUP($R46,'1980'!$U$379:$AK$432,13)</f>
        <v>24</v>
      </c>
      <c r="M46" s="45">
        <f>VLOOKUP($R46,'1980'!$U$379:$AK$432,14)</f>
        <v>14</v>
      </c>
      <c r="N46" s="45">
        <f>VLOOKUP($R46,'1980'!$U$379:$AK$432,15)</f>
        <v>25</v>
      </c>
      <c r="O46" s="46">
        <f>VLOOKUP($R46,'1980'!$U$379:$AK$432,16)</f>
        <v>168</v>
      </c>
      <c r="P46" s="45">
        <f>VLOOKUP($R46,'1980'!$U$379:$AK$432,17)</f>
        <v>568</v>
      </c>
      <c r="R46">
        <v>35</v>
      </c>
    </row>
    <row r="47" spans="1:18">
      <c r="A47" s="38" t="s">
        <v>71</v>
      </c>
      <c r="B47" s="22">
        <f>VLOOKUP($R47,'1980'!$U$379:$AK$432,3)</f>
        <v>54</v>
      </c>
      <c r="C47" s="22">
        <f>VLOOKUP($R47,'1980'!$U$379:$AK$432,4)</f>
        <v>133</v>
      </c>
      <c r="D47" s="22">
        <f>VLOOKUP($R47,'1980'!$U$379:$AK$432,5)</f>
        <v>231</v>
      </c>
      <c r="E47" s="22">
        <f>VLOOKUP($R47,'1980'!$U$379:$AK$432,6)</f>
        <v>175</v>
      </c>
      <c r="F47" s="22">
        <f>VLOOKUP($R47,'1980'!$U$379:$AK$432,7)</f>
        <v>133</v>
      </c>
      <c r="G47" s="22">
        <f>VLOOKUP($R47,'1980'!$U$379:$AK$432,8)</f>
        <v>139</v>
      </c>
      <c r="H47" s="23">
        <f>VLOOKUP($R47,'1980'!$U$379:$AK$432,9)</f>
        <v>865</v>
      </c>
      <c r="I47" s="22">
        <f>VLOOKUP($R47,'1980'!$U$379:$AK$432,10)</f>
        <v>160</v>
      </c>
      <c r="J47" s="22">
        <f>VLOOKUP($R47,'1980'!$U$379:$AK$432,11)</f>
        <v>164</v>
      </c>
      <c r="K47" s="22">
        <f>VLOOKUP($R47,'1980'!$U$379:$AK$432,12)</f>
        <v>531</v>
      </c>
      <c r="L47" s="22">
        <f>VLOOKUP($R47,'1980'!$U$379:$AK$432,13)</f>
        <v>367</v>
      </c>
      <c r="M47" s="22">
        <f>VLOOKUP($R47,'1980'!$U$379:$AK$432,14)</f>
        <v>94</v>
      </c>
      <c r="N47" s="22">
        <f>VLOOKUP($R47,'1980'!$U$379:$AK$432,15)</f>
        <v>158</v>
      </c>
      <c r="O47" s="23">
        <f>VLOOKUP($R47,'1980'!$U$379:$AK$432,16)</f>
        <v>1474</v>
      </c>
      <c r="P47" s="22">
        <f>VLOOKUP($R47,'1980'!$U$379:$AK$432,17)</f>
        <v>2339</v>
      </c>
      <c r="R47">
        <v>36</v>
      </c>
    </row>
    <row r="48" spans="1:18">
      <c r="A48" s="38" t="s">
        <v>72</v>
      </c>
      <c r="B48" s="22">
        <f>VLOOKUP($R48,'1980'!$U$379:$AK$432,3)</f>
        <v>63</v>
      </c>
      <c r="C48" s="22">
        <f>VLOOKUP($R48,'1980'!$U$379:$AK$432,4)</f>
        <v>165</v>
      </c>
      <c r="D48" s="22">
        <f>VLOOKUP($R48,'1980'!$U$379:$AK$432,5)</f>
        <v>129</v>
      </c>
      <c r="E48" s="22">
        <f>VLOOKUP($R48,'1980'!$U$379:$AK$432,6)</f>
        <v>370</v>
      </c>
      <c r="F48" s="22">
        <f>VLOOKUP($R48,'1980'!$U$379:$AK$432,7)</f>
        <v>175</v>
      </c>
      <c r="G48" s="22">
        <f>VLOOKUP($R48,'1980'!$U$379:$AK$432,8)</f>
        <v>293</v>
      </c>
      <c r="H48" s="23">
        <f>VLOOKUP($R48,'1980'!$U$379:$AK$432,9)</f>
        <v>1195</v>
      </c>
      <c r="I48" s="22">
        <f>VLOOKUP($R48,'1980'!$U$379:$AK$432,10)</f>
        <v>39</v>
      </c>
      <c r="J48" s="22">
        <f>VLOOKUP($R48,'1980'!$U$379:$AK$432,11)</f>
        <v>22</v>
      </c>
      <c r="K48" s="22">
        <f>VLOOKUP($R48,'1980'!$U$379:$AK$432,12)</f>
        <v>99</v>
      </c>
      <c r="L48" s="22">
        <f>VLOOKUP($R48,'1980'!$U$379:$AK$432,13)</f>
        <v>99</v>
      </c>
      <c r="M48" s="22">
        <f>VLOOKUP($R48,'1980'!$U$379:$AK$432,14)</f>
        <v>12</v>
      </c>
      <c r="N48" s="22">
        <f>VLOOKUP($R48,'1980'!$U$379:$AK$432,15)</f>
        <v>118</v>
      </c>
      <c r="O48" s="23">
        <f>VLOOKUP($R48,'1980'!$U$379:$AK$432,16)</f>
        <v>389</v>
      </c>
      <c r="P48" s="22">
        <f>VLOOKUP($R48,'1980'!$U$379:$AK$432,17)</f>
        <v>1584</v>
      </c>
      <c r="R48">
        <v>37</v>
      </c>
    </row>
    <row r="49" spans="1:18">
      <c r="A49" s="38" t="s">
        <v>73</v>
      </c>
      <c r="B49" s="22">
        <f>VLOOKUP($R49,'1980'!$U$379:$AK$432,3)</f>
        <v>4</v>
      </c>
      <c r="C49" s="22">
        <f>VLOOKUP($R49,'1980'!$U$379:$AK$432,4)</f>
        <v>15</v>
      </c>
      <c r="D49" s="22">
        <f>VLOOKUP($R49,'1980'!$U$379:$AK$432,5)</f>
        <v>20</v>
      </c>
      <c r="E49" s="22">
        <f>VLOOKUP($R49,'1980'!$U$379:$AK$432,6)</f>
        <v>25</v>
      </c>
      <c r="F49" s="22">
        <f>VLOOKUP($R49,'1980'!$U$379:$AK$432,7)</f>
        <v>8</v>
      </c>
      <c r="G49" s="22">
        <f>VLOOKUP($R49,'1980'!$U$379:$AK$432,8)</f>
        <v>12</v>
      </c>
      <c r="H49" s="23">
        <f>VLOOKUP($R49,'1980'!$U$379:$AK$432,9)</f>
        <v>84</v>
      </c>
      <c r="I49" s="22">
        <f>VLOOKUP($R49,'1980'!$U$379:$AK$432,10)</f>
        <v>1</v>
      </c>
      <c r="J49" s="22">
        <f>VLOOKUP($R49,'1980'!$U$379:$AK$432,11)</f>
        <v>0</v>
      </c>
      <c r="K49" s="22">
        <f>VLOOKUP($R49,'1980'!$U$379:$AK$432,12)</f>
        <v>10</v>
      </c>
      <c r="L49" s="22">
        <f>VLOOKUP($R49,'1980'!$U$379:$AK$432,13)</f>
        <v>4</v>
      </c>
      <c r="M49" s="22">
        <f>VLOOKUP($R49,'1980'!$U$379:$AK$432,14)</f>
        <v>1</v>
      </c>
      <c r="N49" s="22">
        <f>VLOOKUP($R49,'1980'!$U$379:$AK$432,15)</f>
        <v>1</v>
      </c>
      <c r="O49" s="23">
        <f>VLOOKUP($R49,'1980'!$U$379:$AK$432,16)</f>
        <v>17</v>
      </c>
      <c r="P49" s="22">
        <f>VLOOKUP($R49,'1980'!$U$379:$AK$432,17)</f>
        <v>101</v>
      </c>
      <c r="R49">
        <v>38</v>
      </c>
    </row>
    <row r="50" spans="1:18">
      <c r="A50" s="44" t="s">
        <v>74</v>
      </c>
      <c r="B50" s="45">
        <f>VLOOKUP($R50,'1980'!$U$379:$AK$432,3)</f>
        <v>52</v>
      </c>
      <c r="C50" s="45">
        <f>VLOOKUP($R50,'1980'!$U$379:$AK$432,4)</f>
        <v>115</v>
      </c>
      <c r="D50" s="45">
        <f>VLOOKUP($R50,'1980'!$U$379:$AK$432,5)</f>
        <v>160</v>
      </c>
      <c r="E50" s="45">
        <f>VLOOKUP($R50,'1980'!$U$379:$AK$432,6)</f>
        <v>298</v>
      </c>
      <c r="F50" s="45">
        <f>VLOOKUP($R50,'1980'!$U$379:$AK$432,7)</f>
        <v>68</v>
      </c>
      <c r="G50" s="45">
        <f>VLOOKUP($R50,'1980'!$U$379:$AK$432,8)</f>
        <v>193</v>
      </c>
      <c r="H50" s="46">
        <f>VLOOKUP($R50,'1980'!$U$379:$AK$432,9)</f>
        <v>886</v>
      </c>
      <c r="I50" s="45">
        <f>VLOOKUP($R50,'1980'!$U$379:$AK$432,10)</f>
        <v>103</v>
      </c>
      <c r="J50" s="45">
        <f>VLOOKUP($R50,'1980'!$U$379:$AK$432,11)</f>
        <v>36</v>
      </c>
      <c r="K50" s="45">
        <f>VLOOKUP($R50,'1980'!$U$379:$AK$432,12)</f>
        <v>187</v>
      </c>
      <c r="L50" s="45">
        <f>VLOOKUP($R50,'1980'!$U$379:$AK$432,13)</f>
        <v>199</v>
      </c>
      <c r="M50" s="45">
        <f>VLOOKUP($R50,'1980'!$U$379:$AK$432,14)</f>
        <v>123</v>
      </c>
      <c r="N50" s="45">
        <f>VLOOKUP($R50,'1980'!$U$379:$AK$432,15)</f>
        <v>238</v>
      </c>
      <c r="O50" s="46">
        <f>VLOOKUP($R50,'1980'!$U$379:$AK$432,16)</f>
        <v>886</v>
      </c>
      <c r="P50" s="45">
        <f>VLOOKUP($R50,'1980'!$U$379:$AK$432,17)</f>
        <v>1772</v>
      </c>
      <c r="R50">
        <v>39</v>
      </c>
    </row>
    <row r="51" spans="1:18">
      <c r="A51" s="38" t="s">
        <v>75</v>
      </c>
      <c r="B51" s="22">
        <f>VLOOKUP($R51,'1980'!$U$379:$AK$432,3)</f>
        <v>44</v>
      </c>
      <c r="C51" s="22">
        <f>VLOOKUP($R51,'1980'!$U$379:$AK$432,4)</f>
        <v>71</v>
      </c>
      <c r="D51" s="22">
        <f>VLOOKUP($R51,'1980'!$U$379:$AK$432,5)</f>
        <v>104</v>
      </c>
      <c r="E51" s="22">
        <f>VLOOKUP($R51,'1980'!$U$379:$AK$432,6)</f>
        <v>83</v>
      </c>
      <c r="F51" s="22">
        <f>VLOOKUP($R51,'1980'!$U$379:$AK$432,7)</f>
        <v>0</v>
      </c>
      <c r="G51" s="22">
        <f>VLOOKUP($R51,'1980'!$U$379:$AK$432,8)</f>
        <v>119</v>
      </c>
      <c r="H51" s="23">
        <f>VLOOKUP($R51,'1980'!$U$379:$AK$432,9)</f>
        <v>421</v>
      </c>
      <c r="I51" s="22">
        <f>VLOOKUP($R51,'1980'!$U$379:$AK$432,10)</f>
        <v>30</v>
      </c>
      <c r="J51" s="22">
        <f>VLOOKUP($R51,'1980'!$U$379:$AK$432,11)</f>
        <v>15</v>
      </c>
      <c r="K51" s="22">
        <f>VLOOKUP($R51,'1980'!$U$379:$AK$432,12)</f>
        <v>42</v>
      </c>
      <c r="L51" s="22">
        <f>VLOOKUP($R51,'1980'!$U$379:$AK$432,13)</f>
        <v>40</v>
      </c>
      <c r="M51" s="22">
        <f>VLOOKUP($R51,'1980'!$U$379:$AK$432,14)</f>
        <v>9</v>
      </c>
      <c r="N51" s="22">
        <f>VLOOKUP($R51,'1980'!$U$379:$AK$432,15)</f>
        <v>40</v>
      </c>
      <c r="O51" s="23">
        <f>VLOOKUP($R51,'1980'!$U$379:$AK$432,16)</f>
        <v>176</v>
      </c>
      <c r="P51" s="22">
        <f>VLOOKUP($R51,'1980'!$U$379:$AK$432,17)</f>
        <v>597</v>
      </c>
      <c r="R51">
        <v>40</v>
      </c>
    </row>
    <row r="52" spans="1:18">
      <c r="A52" s="38" t="s">
        <v>76</v>
      </c>
      <c r="B52" s="22">
        <f>VLOOKUP($R52,'1980'!$U$379:$AK$432,3)</f>
        <v>24</v>
      </c>
      <c r="C52" s="22">
        <f>VLOOKUP($R52,'1980'!$U$379:$AK$432,4)</f>
        <v>147</v>
      </c>
      <c r="D52" s="22">
        <f>VLOOKUP($R52,'1980'!$U$379:$AK$432,5)</f>
        <v>96</v>
      </c>
      <c r="E52" s="22">
        <f>VLOOKUP($R52,'1980'!$U$379:$AK$432,6)</f>
        <v>113</v>
      </c>
      <c r="F52" s="22">
        <f>VLOOKUP($R52,'1980'!$U$379:$AK$432,7)</f>
        <v>17</v>
      </c>
      <c r="G52" s="22">
        <f>VLOOKUP($R52,'1980'!$U$379:$AK$432,8)</f>
        <v>29</v>
      </c>
      <c r="H52" s="23">
        <f>VLOOKUP($R52,'1980'!$U$379:$AK$432,9)</f>
        <v>426</v>
      </c>
      <c r="I52" s="22">
        <f>VLOOKUP($R52,'1980'!$U$379:$AK$432,10)</f>
        <v>13</v>
      </c>
      <c r="J52" s="22">
        <f>VLOOKUP($R52,'1980'!$U$379:$AK$432,11)</f>
        <v>9</v>
      </c>
      <c r="K52" s="22">
        <f>VLOOKUP($R52,'1980'!$U$379:$AK$432,12)</f>
        <v>85</v>
      </c>
      <c r="L52" s="22">
        <f>VLOOKUP($R52,'1980'!$U$379:$AK$432,13)</f>
        <v>41</v>
      </c>
      <c r="M52" s="22">
        <f>VLOOKUP($R52,'1980'!$U$379:$AK$432,14)</f>
        <v>23</v>
      </c>
      <c r="N52" s="22">
        <f>VLOOKUP($R52,'1980'!$U$379:$AK$432,15)</f>
        <v>22</v>
      </c>
      <c r="O52" s="23">
        <f>VLOOKUP($R52,'1980'!$U$379:$AK$432,16)</f>
        <v>193</v>
      </c>
      <c r="P52" s="22">
        <f>VLOOKUP($R52,'1980'!$U$379:$AK$432,17)</f>
        <v>619</v>
      </c>
      <c r="R52">
        <v>41</v>
      </c>
    </row>
    <row r="53" spans="1:18">
      <c r="A53" s="38" t="s">
        <v>77</v>
      </c>
      <c r="B53" s="22">
        <f>VLOOKUP($R53,'1980'!$U$379:$AK$432,3)</f>
        <v>68</v>
      </c>
      <c r="C53" s="22">
        <f>VLOOKUP($R53,'1980'!$U$379:$AK$432,4)</f>
        <v>233</v>
      </c>
      <c r="D53" s="22">
        <f>VLOOKUP($R53,'1980'!$U$379:$AK$432,5)</f>
        <v>389</v>
      </c>
      <c r="E53" s="22">
        <f>VLOOKUP($R53,'1980'!$U$379:$AK$432,6)</f>
        <v>213</v>
      </c>
      <c r="F53" s="22">
        <f>VLOOKUP($R53,'1980'!$U$379:$AK$432,7)</f>
        <v>101</v>
      </c>
      <c r="G53" s="22">
        <f>VLOOKUP($R53,'1980'!$U$379:$AK$432,8)</f>
        <v>135</v>
      </c>
      <c r="H53" s="23">
        <f>VLOOKUP($R53,'1980'!$U$379:$AK$432,9)</f>
        <v>1139</v>
      </c>
      <c r="I53" s="22">
        <f>VLOOKUP($R53,'1980'!$U$379:$AK$432,10)</f>
        <v>46</v>
      </c>
      <c r="J53" s="22">
        <f>VLOOKUP($R53,'1980'!$U$379:$AK$432,11)</f>
        <v>62</v>
      </c>
      <c r="K53" s="22">
        <f>VLOOKUP($R53,'1980'!$U$379:$AK$432,12)</f>
        <v>326</v>
      </c>
      <c r="L53" s="22">
        <f>VLOOKUP($R53,'1980'!$U$379:$AK$432,13)</f>
        <v>145</v>
      </c>
      <c r="M53" s="22">
        <f>VLOOKUP($R53,'1980'!$U$379:$AK$432,14)</f>
        <v>63</v>
      </c>
      <c r="N53" s="22">
        <f>VLOOKUP($R53,'1980'!$U$379:$AK$432,15)</f>
        <v>206</v>
      </c>
      <c r="O53" s="23">
        <f>VLOOKUP($R53,'1980'!$U$379:$AK$432,16)</f>
        <v>848</v>
      </c>
      <c r="P53" s="22">
        <f>VLOOKUP($R53,'1980'!$U$379:$AK$432,17)</f>
        <v>1987</v>
      </c>
      <c r="R53">
        <v>42</v>
      </c>
    </row>
    <row r="54" spans="1:18">
      <c r="A54" s="44" t="s">
        <v>78</v>
      </c>
      <c r="B54" s="45">
        <f>VLOOKUP($R54,'1980'!$U$379:$AK$432,3)</f>
        <v>4</v>
      </c>
      <c r="C54" s="45">
        <f>VLOOKUP($R54,'1980'!$U$379:$AK$432,4)</f>
        <v>2</v>
      </c>
      <c r="D54" s="45">
        <f>VLOOKUP($R54,'1980'!$U$379:$AK$432,5)</f>
        <v>1</v>
      </c>
      <c r="E54" s="45">
        <f>VLOOKUP($R54,'1980'!$U$379:$AK$432,6)</f>
        <v>3</v>
      </c>
      <c r="F54" s="45">
        <f>VLOOKUP($R54,'1980'!$U$379:$AK$432,7)</f>
        <v>1</v>
      </c>
      <c r="G54" s="45">
        <f>VLOOKUP($R54,'1980'!$U$379:$AK$432,8)</f>
        <v>1</v>
      </c>
      <c r="H54" s="46">
        <f>VLOOKUP($R54,'1980'!$U$379:$AK$432,9)</f>
        <v>12</v>
      </c>
      <c r="I54" s="45">
        <f>VLOOKUP($R54,'1980'!$U$379:$AK$432,10)</f>
        <v>11</v>
      </c>
      <c r="J54" s="45">
        <f>VLOOKUP($R54,'1980'!$U$379:$AK$432,11)</f>
        <v>9</v>
      </c>
      <c r="K54" s="45">
        <f>VLOOKUP($R54,'1980'!$U$379:$AK$432,12)</f>
        <v>42</v>
      </c>
      <c r="L54" s="45">
        <f>VLOOKUP($R54,'1980'!$U$379:$AK$432,13)</f>
        <v>17</v>
      </c>
      <c r="M54" s="45">
        <f>VLOOKUP($R54,'1980'!$U$379:$AK$432,14)</f>
        <v>14</v>
      </c>
      <c r="N54" s="45">
        <f>VLOOKUP($R54,'1980'!$U$379:$AK$432,15)</f>
        <v>8</v>
      </c>
      <c r="O54" s="46">
        <f>VLOOKUP($R54,'1980'!$U$379:$AK$432,16)</f>
        <v>101</v>
      </c>
      <c r="P54" s="45">
        <f>VLOOKUP($R54,'1980'!$U$379:$AK$432,17)</f>
        <v>113</v>
      </c>
      <c r="R54">
        <v>44</v>
      </c>
    </row>
    <row r="55" spans="1:18">
      <c r="A55" s="38" t="s">
        <v>79</v>
      </c>
      <c r="B55" s="22">
        <f>VLOOKUP($R55,'1980'!$U$379:$AK$432,3)</f>
        <v>69</v>
      </c>
      <c r="C55" s="22">
        <f>VLOOKUP($R55,'1980'!$U$379:$AK$432,4)</f>
        <v>148</v>
      </c>
      <c r="D55" s="22">
        <f>VLOOKUP($R55,'1980'!$U$379:$AK$432,5)</f>
        <v>180</v>
      </c>
      <c r="E55" s="22">
        <f>VLOOKUP($R55,'1980'!$U$379:$AK$432,6)</f>
        <v>261</v>
      </c>
      <c r="F55" s="22">
        <f>VLOOKUP($R55,'1980'!$U$379:$AK$432,7)</f>
        <v>38</v>
      </c>
      <c r="G55" s="22">
        <f>VLOOKUP($R55,'1980'!$U$379:$AK$432,8)</f>
        <v>145</v>
      </c>
      <c r="H55" s="23">
        <f>VLOOKUP($R55,'1980'!$U$379:$AK$432,9)</f>
        <v>841</v>
      </c>
      <c r="I55" s="22">
        <f>VLOOKUP($R55,'1980'!$U$379:$AK$432,10)</f>
        <v>26</v>
      </c>
      <c r="J55" s="22">
        <f>VLOOKUP($R55,'1980'!$U$379:$AK$432,11)</f>
        <v>3</v>
      </c>
      <c r="K55" s="22">
        <f>VLOOKUP($R55,'1980'!$U$379:$AK$432,12)</f>
        <v>88</v>
      </c>
      <c r="L55" s="22">
        <f>VLOOKUP($R55,'1980'!$U$379:$AK$432,13)</f>
        <v>71</v>
      </c>
      <c r="M55" s="22">
        <f>VLOOKUP($R55,'1980'!$U$379:$AK$432,14)</f>
        <v>26</v>
      </c>
      <c r="N55" s="22">
        <f>VLOOKUP($R55,'1980'!$U$379:$AK$432,15)</f>
        <v>31</v>
      </c>
      <c r="O55" s="23">
        <f>VLOOKUP($R55,'1980'!$U$379:$AK$432,16)</f>
        <v>245</v>
      </c>
      <c r="P55" s="22">
        <f>VLOOKUP($R55,'1980'!$U$379:$AK$432,17)</f>
        <v>1086</v>
      </c>
      <c r="R55">
        <v>45</v>
      </c>
    </row>
    <row r="56" spans="1:18">
      <c r="A56" s="38" t="s">
        <v>80</v>
      </c>
      <c r="B56" s="22">
        <f>VLOOKUP($R56,'1980'!$U$379:$AK$432,3)</f>
        <v>19</v>
      </c>
      <c r="C56" s="22">
        <f>VLOOKUP($R56,'1980'!$U$379:$AK$432,4)</f>
        <v>30</v>
      </c>
      <c r="D56" s="22">
        <f>VLOOKUP($R56,'1980'!$U$379:$AK$432,5)</f>
        <v>24</v>
      </c>
      <c r="E56" s="22">
        <f>VLOOKUP($R56,'1980'!$U$379:$AK$432,6)</f>
        <v>34</v>
      </c>
      <c r="F56" s="22">
        <f>VLOOKUP($R56,'1980'!$U$379:$AK$432,7)</f>
        <v>1</v>
      </c>
      <c r="G56" s="22">
        <f>VLOOKUP($R56,'1980'!$U$379:$AK$432,8)</f>
        <v>11</v>
      </c>
      <c r="H56" s="23">
        <f>VLOOKUP($R56,'1980'!$U$379:$AK$432,9)</f>
        <v>119</v>
      </c>
      <c r="I56" s="22">
        <f>VLOOKUP($R56,'1980'!$U$379:$AK$432,10)</f>
        <v>0</v>
      </c>
      <c r="J56" s="22">
        <f>VLOOKUP($R56,'1980'!$U$379:$AK$432,11)</f>
        <v>0</v>
      </c>
      <c r="K56" s="22">
        <f>VLOOKUP($R56,'1980'!$U$379:$AK$432,12)</f>
        <v>10</v>
      </c>
      <c r="L56" s="22">
        <f>VLOOKUP($R56,'1980'!$U$379:$AK$432,13)</f>
        <v>0</v>
      </c>
      <c r="M56" s="22">
        <f>VLOOKUP($R56,'1980'!$U$379:$AK$432,14)</f>
        <v>2</v>
      </c>
      <c r="N56" s="22">
        <f>VLOOKUP($R56,'1980'!$U$379:$AK$432,15)</f>
        <v>3</v>
      </c>
      <c r="O56" s="23">
        <f>VLOOKUP($R56,'1980'!$U$379:$AK$432,16)</f>
        <v>15</v>
      </c>
      <c r="P56" s="22">
        <f>VLOOKUP($R56,'1980'!$U$379:$AK$432,17)</f>
        <v>134</v>
      </c>
      <c r="R56">
        <v>46</v>
      </c>
    </row>
    <row r="57" spans="1:18">
      <c r="A57" s="38" t="s">
        <v>81</v>
      </c>
      <c r="B57" s="22">
        <f>VLOOKUP($R57,'1980'!$U$379:$AK$432,3)</f>
        <v>85</v>
      </c>
      <c r="C57" s="22">
        <f>VLOOKUP($R57,'1980'!$U$379:$AK$432,4)</f>
        <v>78</v>
      </c>
      <c r="D57" s="22">
        <f>VLOOKUP($R57,'1980'!$U$379:$AK$432,5)</f>
        <v>269</v>
      </c>
      <c r="E57" s="22">
        <f>VLOOKUP($R57,'1980'!$U$379:$AK$432,6)</f>
        <v>162</v>
      </c>
      <c r="F57" s="22">
        <f>VLOOKUP($R57,'1980'!$U$379:$AK$432,7)</f>
        <v>87</v>
      </c>
      <c r="G57" s="22">
        <f>VLOOKUP($R57,'1980'!$U$379:$AK$432,8)</f>
        <v>106</v>
      </c>
      <c r="H57" s="23">
        <f>VLOOKUP($R57,'1980'!$U$379:$AK$432,9)</f>
        <v>787</v>
      </c>
      <c r="I57" s="22">
        <f>VLOOKUP($R57,'1980'!$U$379:$AK$432,10)</f>
        <v>56</v>
      </c>
      <c r="J57" s="22">
        <f>VLOOKUP($R57,'1980'!$U$379:$AK$432,11)</f>
        <v>0</v>
      </c>
      <c r="K57" s="22">
        <f>VLOOKUP($R57,'1980'!$U$379:$AK$432,12)</f>
        <v>217</v>
      </c>
      <c r="L57" s="22">
        <f>VLOOKUP($R57,'1980'!$U$379:$AK$432,13)</f>
        <v>67</v>
      </c>
      <c r="M57" s="22">
        <f>VLOOKUP($R57,'1980'!$U$379:$AK$432,14)</f>
        <v>49</v>
      </c>
      <c r="N57" s="22">
        <f>VLOOKUP($R57,'1980'!$U$379:$AK$432,15)</f>
        <v>71</v>
      </c>
      <c r="O57" s="23">
        <f>VLOOKUP($R57,'1980'!$U$379:$AK$432,16)</f>
        <v>460</v>
      </c>
      <c r="P57" s="22">
        <f>VLOOKUP($R57,'1980'!$U$379:$AK$432,17)</f>
        <v>1247</v>
      </c>
      <c r="R57">
        <v>47</v>
      </c>
    </row>
    <row r="58" spans="1:18">
      <c r="A58" s="44" t="s">
        <v>82</v>
      </c>
      <c r="B58" s="45">
        <f>VLOOKUP($R58,'1980'!$U$379:$AK$432,3)</f>
        <v>242</v>
      </c>
      <c r="C58" s="45">
        <f>VLOOKUP($R58,'1980'!$U$379:$AK$432,4)</f>
        <v>408</v>
      </c>
      <c r="D58" s="45">
        <f>VLOOKUP($R58,'1980'!$U$379:$AK$432,5)</f>
        <v>191</v>
      </c>
      <c r="E58" s="45">
        <f>VLOOKUP($R58,'1980'!$U$379:$AK$432,6)</f>
        <v>536</v>
      </c>
      <c r="F58" s="45">
        <f>VLOOKUP($R58,'1980'!$U$379:$AK$432,7)</f>
        <v>87</v>
      </c>
      <c r="G58" s="45">
        <f>VLOOKUP($R58,'1980'!$U$379:$AK$432,8)</f>
        <v>271</v>
      </c>
      <c r="H58" s="46">
        <f>VLOOKUP($R58,'1980'!$U$379:$AK$432,9)</f>
        <v>1735</v>
      </c>
      <c r="I58" s="45">
        <f>VLOOKUP($R58,'1980'!$U$379:$AK$432,10)</f>
        <v>281</v>
      </c>
      <c r="J58" s="45">
        <f>VLOOKUP($R58,'1980'!$U$379:$AK$432,11)</f>
        <v>172</v>
      </c>
      <c r="K58" s="45">
        <f>VLOOKUP($R58,'1980'!$U$379:$AK$432,12)</f>
        <v>352</v>
      </c>
      <c r="L58" s="45">
        <f>VLOOKUP($R58,'1980'!$U$379:$AK$432,13)</f>
        <v>84</v>
      </c>
      <c r="M58" s="45">
        <f>VLOOKUP($R58,'1980'!$U$379:$AK$432,14)</f>
        <v>11</v>
      </c>
      <c r="N58" s="45">
        <f>VLOOKUP($R58,'1980'!$U$379:$AK$432,15)</f>
        <v>625</v>
      </c>
      <c r="O58" s="46">
        <f>VLOOKUP($R58,'1980'!$U$379:$AK$432,16)</f>
        <v>1525</v>
      </c>
      <c r="P58" s="45">
        <f>VLOOKUP($R58,'1980'!$U$379:$AK$432,17)</f>
        <v>3260</v>
      </c>
      <c r="R58">
        <v>48</v>
      </c>
    </row>
    <row r="59" spans="1:18">
      <c r="A59" s="38" t="s">
        <v>83</v>
      </c>
      <c r="B59" s="22">
        <f>VLOOKUP($R59,'1980'!$U$379:$AK$432,3)</f>
        <v>45</v>
      </c>
      <c r="C59" s="22">
        <f>VLOOKUP($R59,'1980'!$U$379:$AK$432,4)</f>
        <v>36</v>
      </c>
      <c r="D59" s="22">
        <f>VLOOKUP($R59,'1980'!$U$379:$AK$432,5)</f>
        <v>23</v>
      </c>
      <c r="E59" s="22">
        <f>VLOOKUP($R59,'1980'!$U$379:$AK$432,6)</f>
        <v>22</v>
      </c>
      <c r="F59" s="22">
        <f>VLOOKUP($R59,'1980'!$U$379:$AK$432,7)</f>
        <v>10</v>
      </c>
      <c r="G59" s="22">
        <f>VLOOKUP($R59,'1980'!$U$379:$AK$432,8)</f>
        <v>11</v>
      </c>
      <c r="H59" s="23">
        <f>VLOOKUP($R59,'1980'!$U$379:$AK$432,9)</f>
        <v>147</v>
      </c>
      <c r="I59" s="22">
        <f>VLOOKUP($R59,'1980'!$U$379:$AK$432,10)</f>
        <v>15</v>
      </c>
      <c r="J59" s="22">
        <f>VLOOKUP($R59,'1980'!$U$379:$AK$432,11)</f>
        <v>3</v>
      </c>
      <c r="K59" s="22">
        <f>VLOOKUP($R59,'1980'!$U$379:$AK$432,12)</f>
        <v>46</v>
      </c>
      <c r="L59" s="22">
        <f>VLOOKUP($R59,'1980'!$U$379:$AK$432,13)</f>
        <v>39</v>
      </c>
      <c r="M59" s="22">
        <f>VLOOKUP($R59,'1980'!$U$379:$AK$432,14)</f>
        <v>16</v>
      </c>
      <c r="N59" s="22">
        <f>VLOOKUP($R59,'1980'!$U$379:$AK$432,15)</f>
        <v>31</v>
      </c>
      <c r="O59" s="23">
        <f>VLOOKUP($R59,'1980'!$U$379:$AK$432,16)</f>
        <v>150</v>
      </c>
      <c r="P59" s="22">
        <f>VLOOKUP($R59,'1980'!$U$379:$AK$432,17)</f>
        <v>297</v>
      </c>
      <c r="R59">
        <v>49</v>
      </c>
    </row>
    <row r="60" spans="1:18">
      <c r="A60" s="38" t="s">
        <v>84</v>
      </c>
      <c r="B60" s="22">
        <f>VLOOKUP($R60,'1980'!$U$379:$AK$432,3)</f>
        <v>9</v>
      </c>
      <c r="C60" s="22">
        <f>VLOOKUP($R60,'1980'!$U$379:$AK$432,4)</f>
        <v>16</v>
      </c>
      <c r="D60" s="22">
        <f>VLOOKUP($R60,'1980'!$U$379:$AK$432,5)</f>
        <v>26</v>
      </c>
      <c r="E60" s="22">
        <f>VLOOKUP($R60,'1980'!$U$379:$AK$432,6)</f>
        <v>35</v>
      </c>
      <c r="F60" s="22">
        <f>VLOOKUP($R60,'1980'!$U$379:$AK$432,7)</f>
        <v>6</v>
      </c>
      <c r="G60" s="22">
        <f>VLOOKUP($R60,'1980'!$U$379:$AK$432,8)</f>
        <v>18</v>
      </c>
      <c r="H60" s="23">
        <f>VLOOKUP($R60,'1980'!$U$379:$AK$432,9)</f>
        <v>110</v>
      </c>
      <c r="I60" s="22">
        <f>VLOOKUP($R60,'1980'!$U$379:$AK$432,10)</f>
        <v>0</v>
      </c>
      <c r="J60" s="22">
        <f>VLOOKUP($R60,'1980'!$U$379:$AK$432,11)</f>
        <v>0</v>
      </c>
      <c r="K60" s="22">
        <f>VLOOKUP($R60,'1980'!$U$379:$AK$432,12)</f>
        <v>5</v>
      </c>
      <c r="L60" s="22">
        <f>VLOOKUP($R60,'1980'!$U$379:$AK$432,13)</f>
        <v>2</v>
      </c>
      <c r="M60" s="22">
        <f>VLOOKUP($R60,'1980'!$U$379:$AK$432,14)</f>
        <v>1</v>
      </c>
      <c r="N60" s="22">
        <f>VLOOKUP($R60,'1980'!$U$379:$AK$432,15)</f>
        <v>1</v>
      </c>
      <c r="O60" s="23">
        <f>VLOOKUP($R60,'1980'!$U$379:$AK$432,16)</f>
        <v>9</v>
      </c>
      <c r="P60" s="22">
        <f>VLOOKUP($R60,'1980'!$U$379:$AK$432,17)</f>
        <v>119</v>
      </c>
      <c r="R60">
        <v>50</v>
      </c>
    </row>
    <row r="61" spans="1:18">
      <c r="A61" s="38" t="s">
        <v>85</v>
      </c>
      <c r="B61" s="22">
        <f>VLOOKUP($R61,'1980'!$U$379:$AK$432,3)</f>
        <v>43</v>
      </c>
      <c r="C61" s="22">
        <f>VLOOKUP($R61,'1980'!$U$379:$AK$432,4)</f>
        <v>138</v>
      </c>
      <c r="D61" s="22">
        <f>VLOOKUP($R61,'1980'!$U$379:$AK$432,5)</f>
        <v>180</v>
      </c>
      <c r="E61" s="22">
        <f>VLOOKUP($R61,'1980'!$U$379:$AK$432,6)</f>
        <v>211</v>
      </c>
      <c r="F61" s="22">
        <f>VLOOKUP($R61,'1980'!$U$379:$AK$432,7)</f>
        <v>18</v>
      </c>
      <c r="G61" s="22">
        <f>VLOOKUP($R61,'1980'!$U$379:$AK$432,8)</f>
        <v>80</v>
      </c>
      <c r="H61" s="23">
        <f>VLOOKUP($R61,'1980'!$U$379:$AK$432,9)</f>
        <v>670</v>
      </c>
      <c r="I61" s="22">
        <f>VLOOKUP($R61,'1980'!$U$379:$AK$432,10)</f>
        <v>46</v>
      </c>
      <c r="J61" s="22">
        <f>VLOOKUP($R61,'1980'!$U$379:$AK$432,11)</f>
        <v>26</v>
      </c>
      <c r="K61" s="22">
        <f>VLOOKUP($R61,'1980'!$U$379:$AK$432,12)</f>
        <v>98</v>
      </c>
      <c r="L61" s="22">
        <f>VLOOKUP($R61,'1980'!$U$379:$AK$432,13)</f>
        <v>99</v>
      </c>
      <c r="M61" s="22">
        <f>VLOOKUP($R61,'1980'!$U$379:$AK$432,14)</f>
        <v>38</v>
      </c>
      <c r="N61" s="22">
        <f>VLOOKUP($R61,'1980'!$U$379:$AK$432,15)</f>
        <v>44</v>
      </c>
      <c r="O61" s="23">
        <f>VLOOKUP($R61,'1980'!$U$379:$AK$432,16)</f>
        <v>351</v>
      </c>
      <c r="P61" s="22">
        <f>VLOOKUP($R61,'1980'!$U$379:$AK$432,17)</f>
        <v>1021</v>
      </c>
      <c r="R61">
        <v>51</v>
      </c>
    </row>
    <row r="62" spans="1:18">
      <c r="A62" s="44" t="s">
        <v>86</v>
      </c>
      <c r="B62" s="45">
        <f>VLOOKUP($R62,'1980'!$U$379:$AK$432,3)</f>
        <v>32</v>
      </c>
      <c r="C62" s="45">
        <f>VLOOKUP($R62,'1980'!$U$379:$AK$432,4)</f>
        <v>114</v>
      </c>
      <c r="D62" s="45">
        <f>VLOOKUP($R62,'1980'!$U$379:$AK$432,5)</f>
        <v>79</v>
      </c>
      <c r="E62" s="45">
        <f>VLOOKUP($R62,'1980'!$U$379:$AK$432,6)</f>
        <v>114</v>
      </c>
      <c r="F62" s="45">
        <f>VLOOKUP($R62,'1980'!$U$379:$AK$432,7)</f>
        <v>38</v>
      </c>
      <c r="G62" s="45">
        <f>VLOOKUP($R62,'1980'!$U$379:$AK$432,8)</f>
        <v>63</v>
      </c>
      <c r="H62" s="46">
        <f>VLOOKUP($R62,'1980'!$U$379:$AK$432,9)</f>
        <v>440</v>
      </c>
      <c r="I62" s="45">
        <f>VLOOKUP($R62,'1980'!$U$379:$AK$432,10)</f>
        <v>32</v>
      </c>
      <c r="J62" s="45">
        <f>VLOOKUP($R62,'1980'!$U$379:$AK$432,11)</f>
        <v>29</v>
      </c>
      <c r="K62" s="45">
        <f>VLOOKUP($R62,'1980'!$U$379:$AK$432,12)</f>
        <v>118</v>
      </c>
      <c r="L62" s="45">
        <f>VLOOKUP($R62,'1980'!$U$379:$AK$432,13)</f>
        <v>67</v>
      </c>
      <c r="M62" s="45">
        <f>VLOOKUP($R62,'1980'!$U$379:$AK$432,14)</f>
        <v>30</v>
      </c>
      <c r="N62" s="45">
        <f>VLOOKUP($R62,'1980'!$U$379:$AK$432,15)</f>
        <v>64</v>
      </c>
      <c r="O62" s="46">
        <f>VLOOKUP($R62,'1980'!$U$379:$AK$432,16)</f>
        <v>340</v>
      </c>
      <c r="P62" s="45">
        <f>VLOOKUP($R62,'1980'!$U$379:$AK$432,17)</f>
        <v>780</v>
      </c>
      <c r="R62">
        <v>53</v>
      </c>
    </row>
    <row r="63" spans="1:18">
      <c r="A63" s="38" t="s">
        <v>87</v>
      </c>
      <c r="B63" s="22">
        <f>VLOOKUP($R63,'1980'!$U$379:$AK$432,3)</f>
        <v>13</v>
      </c>
      <c r="C63" s="22">
        <f>VLOOKUP($R63,'1980'!$U$379:$AK$432,4)</f>
        <v>53</v>
      </c>
      <c r="D63" s="22">
        <f>VLOOKUP($R63,'1980'!$U$379:$AK$432,5)</f>
        <v>115</v>
      </c>
      <c r="E63" s="22">
        <f>VLOOKUP($R63,'1980'!$U$379:$AK$432,6)</f>
        <v>189</v>
      </c>
      <c r="F63" s="22">
        <f>VLOOKUP($R63,'1980'!$U$379:$AK$432,7)</f>
        <v>7</v>
      </c>
      <c r="G63" s="22">
        <f>VLOOKUP($R63,'1980'!$U$379:$AK$432,8)</f>
        <v>28</v>
      </c>
      <c r="H63" s="23">
        <f>VLOOKUP($R63,'1980'!$U$379:$AK$432,9)</f>
        <v>405</v>
      </c>
      <c r="I63" s="22">
        <f>VLOOKUP($R63,'1980'!$U$379:$AK$432,10)</f>
        <v>12</v>
      </c>
      <c r="J63" s="22">
        <f>VLOOKUP($R63,'1980'!$U$379:$AK$432,11)</f>
        <v>13</v>
      </c>
      <c r="K63" s="22">
        <f>VLOOKUP($R63,'1980'!$U$379:$AK$432,12)</f>
        <v>20</v>
      </c>
      <c r="L63" s="22">
        <f>VLOOKUP($R63,'1980'!$U$379:$AK$432,13)</f>
        <v>9</v>
      </c>
      <c r="M63" s="22">
        <f>VLOOKUP($R63,'1980'!$U$379:$AK$432,14)</f>
        <v>9</v>
      </c>
      <c r="N63" s="22">
        <f>VLOOKUP($R63,'1980'!$U$379:$AK$432,15)</f>
        <v>3</v>
      </c>
      <c r="O63" s="23">
        <f>VLOOKUP($R63,'1980'!$U$379:$AK$432,16)</f>
        <v>66</v>
      </c>
      <c r="P63" s="22">
        <f>VLOOKUP($R63,'1980'!$U$379:$AK$432,17)</f>
        <v>471</v>
      </c>
      <c r="R63">
        <v>54</v>
      </c>
    </row>
    <row r="64" spans="1:18">
      <c r="A64" s="38" t="s">
        <v>88</v>
      </c>
      <c r="B64" s="22">
        <f>VLOOKUP($R64,'1980'!$U$379:$AK$432,3)</f>
        <v>18</v>
      </c>
      <c r="C64" s="22">
        <f>VLOOKUP($R64,'1980'!$U$379:$AK$432,4)</f>
        <v>152</v>
      </c>
      <c r="D64" s="22">
        <f>VLOOKUP($R64,'1980'!$U$379:$AK$432,5)</f>
        <v>133</v>
      </c>
      <c r="E64" s="22">
        <f>VLOOKUP($R64,'1980'!$U$379:$AK$432,6)</f>
        <v>135</v>
      </c>
      <c r="F64" s="22">
        <f>VLOOKUP($R64,'1980'!$U$379:$AK$432,7)</f>
        <v>52</v>
      </c>
      <c r="G64" s="22">
        <f>VLOOKUP($R64,'1980'!$U$379:$AK$432,8)</f>
        <v>108</v>
      </c>
      <c r="H64" s="23">
        <f>VLOOKUP($R64,'1980'!$U$379:$AK$432,9)</f>
        <v>598</v>
      </c>
      <c r="I64" s="22">
        <f>VLOOKUP($R64,'1980'!$U$379:$AK$432,10)</f>
        <v>9</v>
      </c>
      <c r="J64" s="22">
        <f>VLOOKUP($R64,'1980'!$U$379:$AK$432,11)</f>
        <v>13</v>
      </c>
      <c r="K64" s="22">
        <f>VLOOKUP($R64,'1980'!$U$379:$AK$432,12)</f>
        <v>63</v>
      </c>
      <c r="L64" s="22">
        <f>VLOOKUP($R64,'1980'!$U$379:$AK$432,13)</f>
        <v>69</v>
      </c>
      <c r="M64" s="22">
        <f>VLOOKUP($R64,'1980'!$U$379:$AK$432,14)</f>
        <v>19</v>
      </c>
      <c r="N64" s="22">
        <f>VLOOKUP($R64,'1980'!$U$379:$AK$432,15)</f>
        <v>26</v>
      </c>
      <c r="O64" s="23">
        <f>VLOOKUP($R64,'1980'!$U$379:$AK$432,16)</f>
        <v>199</v>
      </c>
      <c r="P64" s="22">
        <f>VLOOKUP($R64,'1980'!$U$379:$AK$432,17)</f>
        <v>797</v>
      </c>
      <c r="R64">
        <v>55</v>
      </c>
    </row>
    <row r="65" spans="1:18" ht="15" thickBot="1">
      <c r="A65" s="38" t="s">
        <v>89</v>
      </c>
      <c r="B65" s="22">
        <f>VLOOKUP($R65,'1980'!$U$379:$AK$432,3)</f>
        <v>37</v>
      </c>
      <c r="C65" s="22">
        <f>VLOOKUP($R65,'1980'!$U$379:$AK$432,4)</f>
        <v>15</v>
      </c>
      <c r="D65" s="22">
        <f>VLOOKUP($R65,'1980'!$U$379:$AK$432,5)</f>
        <v>15</v>
      </c>
      <c r="E65" s="22">
        <f>VLOOKUP($R65,'1980'!$U$379:$AK$432,6)</f>
        <v>22</v>
      </c>
      <c r="F65" s="22">
        <f>VLOOKUP($R65,'1980'!$U$379:$AK$432,7)</f>
        <v>8</v>
      </c>
      <c r="G65" s="22">
        <f>VLOOKUP($R65,'1980'!$U$379:$AK$432,8)</f>
        <v>12</v>
      </c>
      <c r="H65" s="23">
        <f>VLOOKUP($R65,'1980'!$U$379:$AK$432,9)</f>
        <v>109</v>
      </c>
      <c r="I65" s="22">
        <f>VLOOKUP($R65,'1980'!$U$379:$AK$432,10)</f>
        <v>2</v>
      </c>
      <c r="J65" s="22">
        <f>VLOOKUP($R65,'1980'!$U$379:$AK$432,11)</f>
        <v>2</v>
      </c>
      <c r="K65" s="22">
        <f>VLOOKUP($R65,'1980'!$U$379:$AK$432,12)</f>
        <v>7</v>
      </c>
      <c r="L65" s="22">
        <f>VLOOKUP($R65,'1980'!$U$379:$AK$432,13)</f>
        <v>4</v>
      </c>
      <c r="M65" s="22">
        <f>VLOOKUP($R65,'1980'!$U$379:$AK$432,14)</f>
        <v>3</v>
      </c>
      <c r="N65" s="22">
        <f>VLOOKUP($R65,'1980'!$U$379:$AK$432,15)</f>
        <v>2</v>
      </c>
      <c r="O65" s="23">
        <f>VLOOKUP($R65,'1980'!$U$379:$AK$432,16)</f>
        <v>20</v>
      </c>
      <c r="P65" s="22">
        <f>VLOOKUP($R65,'1980'!$U$379:$AK$432,17)</f>
        <v>129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2507</v>
      </c>
      <c r="C66" s="47">
        <f t="shared" si="0"/>
        <v>5363</v>
      </c>
      <c r="D66" s="47">
        <f t="shared" si="0"/>
        <v>5700</v>
      </c>
      <c r="E66" s="47">
        <f t="shared" si="0"/>
        <v>6983</v>
      </c>
      <c r="F66" s="47">
        <f t="shared" si="0"/>
        <v>1810</v>
      </c>
      <c r="G66" s="47">
        <f t="shared" si="0"/>
        <v>4283</v>
      </c>
      <c r="H66" s="48">
        <f t="shared" si="0"/>
        <v>26646</v>
      </c>
      <c r="I66" s="47">
        <f t="shared" si="0"/>
        <v>2127</v>
      </c>
      <c r="J66" s="47">
        <f t="shared" si="0"/>
        <v>1412</v>
      </c>
      <c r="K66" s="47">
        <f t="shared" si="0"/>
        <v>6781</v>
      </c>
      <c r="L66" s="47">
        <f t="shared" si="0"/>
        <v>4481</v>
      </c>
      <c r="M66" s="47">
        <f t="shared" si="0"/>
        <v>1447</v>
      </c>
      <c r="N66" s="47">
        <f t="shared" si="0"/>
        <v>3496</v>
      </c>
      <c r="O66" s="48">
        <f t="shared" si="0"/>
        <v>19744</v>
      </c>
      <c r="P66" s="47">
        <f t="shared" si="0"/>
        <v>46390</v>
      </c>
    </row>
    <row r="67" spans="1:18">
      <c r="A67" s="44" t="s">
        <v>91</v>
      </c>
      <c r="B67" s="45">
        <f>VLOOKUP($R67,'1980'!$U$379:$AK$432,3)</f>
        <v>78</v>
      </c>
      <c r="C67" s="45">
        <f>VLOOKUP($R67,'1980'!$U$379:$AK$432,4)</f>
        <v>34</v>
      </c>
      <c r="D67" s="45">
        <f>VLOOKUP($R67,'1980'!$U$379:$AK$432,5)</f>
        <v>52</v>
      </c>
      <c r="E67" s="45">
        <f>VLOOKUP($R67,'1980'!$U$379:$AK$432,6)</f>
        <v>72</v>
      </c>
      <c r="F67" s="45">
        <f>VLOOKUP($R67,'1980'!$U$379:$AK$432,7)</f>
        <v>15</v>
      </c>
      <c r="G67" s="45">
        <f>VLOOKUP($R67,'1980'!$U$379:$AK$432,8)</f>
        <v>56</v>
      </c>
      <c r="H67" s="46">
        <f>VLOOKUP($R67,'1980'!$U$379:$AK$432,9)</f>
        <v>307</v>
      </c>
      <c r="I67" s="45">
        <f>VLOOKUP($R67,'1980'!$U$379:$AK$432,10)</f>
        <v>81</v>
      </c>
      <c r="J67" s="45">
        <f>VLOOKUP($R67,'1980'!$U$379:$AK$432,11)</f>
        <v>22</v>
      </c>
      <c r="K67" s="45">
        <f>VLOOKUP($R67,'1980'!$U$379:$AK$432,12)</f>
        <v>103</v>
      </c>
      <c r="L67" s="45">
        <f>VLOOKUP($R67,'1980'!$U$379:$AK$432,13)</f>
        <v>45</v>
      </c>
      <c r="M67" s="45">
        <f>VLOOKUP($R67,'1980'!$U$379:$AK$432,14)</f>
        <v>30</v>
      </c>
      <c r="N67" s="45">
        <f>VLOOKUP($R67,'1980'!$U$379:$AK$432,15)</f>
        <v>26</v>
      </c>
      <c r="O67" s="46">
        <f>VLOOKUP($R67,'1980'!$U$379:$AK$432,16)</f>
        <v>307</v>
      </c>
      <c r="P67" s="45">
        <f>VLOOKUP($R67,'1980'!$U$379:$AK$432,17)</f>
        <v>614</v>
      </c>
      <c r="R67">
        <v>72</v>
      </c>
    </row>
    <row r="68" spans="1:18">
      <c r="A68" s="61" t="s">
        <v>92</v>
      </c>
      <c r="B68" s="45">
        <f t="shared" ref="B68:P68" si="1">B66+B67</f>
        <v>2585</v>
      </c>
      <c r="C68" s="45">
        <f t="shared" si="1"/>
        <v>5397</v>
      </c>
      <c r="D68" s="45">
        <f t="shared" si="1"/>
        <v>5752</v>
      </c>
      <c r="E68" s="45">
        <f t="shared" si="1"/>
        <v>7055</v>
      </c>
      <c r="F68" s="45">
        <f t="shared" si="1"/>
        <v>1825</v>
      </c>
      <c r="G68" s="45">
        <f t="shared" si="1"/>
        <v>4339</v>
      </c>
      <c r="H68" s="46">
        <f t="shared" si="1"/>
        <v>26953</v>
      </c>
      <c r="I68" s="45">
        <f t="shared" si="1"/>
        <v>2208</v>
      </c>
      <c r="J68" s="45">
        <f t="shared" si="1"/>
        <v>1434</v>
      </c>
      <c r="K68" s="45">
        <f t="shared" si="1"/>
        <v>6884</v>
      </c>
      <c r="L68" s="45">
        <f t="shared" si="1"/>
        <v>4526</v>
      </c>
      <c r="M68" s="45">
        <f t="shared" si="1"/>
        <v>1477</v>
      </c>
      <c r="N68" s="45">
        <f t="shared" si="1"/>
        <v>3522</v>
      </c>
      <c r="O68" s="46">
        <f t="shared" si="1"/>
        <v>20051</v>
      </c>
      <c r="P68" s="45">
        <f t="shared" si="1"/>
        <v>47004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3EE6-EDBF-4FA0-A306-206637BFF53C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44" t="s">
        <v>154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30" customHeight="1">
      <c r="A8" s="146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50.1" customHeight="1">
      <c r="S9" s="145"/>
    </row>
    <row r="10" spans="1:19" ht="15.75" customHeight="1">
      <c r="A10" s="147" t="s">
        <v>158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R10" s="149"/>
      <c r="S10" s="150" t="s">
        <v>126</v>
      </c>
    </row>
    <row r="11" spans="1:19" ht="24.95" customHeight="1">
      <c r="A11" s="151"/>
      <c r="B11" s="152" t="s">
        <v>3</v>
      </c>
      <c r="C11" s="152"/>
      <c r="D11" s="152"/>
      <c r="E11" s="152"/>
      <c r="F11" s="152"/>
      <c r="G11" s="152"/>
      <c r="H11" s="152"/>
      <c r="I11" s="153"/>
      <c r="J11" s="152" t="s">
        <v>4</v>
      </c>
      <c r="K11" s="152"/>
      <c r="L11" s="152"/>
      <c r="M11" s="152"/>
      <c r="N11" s="152"/>
      <c r="O11" s="152"/>
      <c r="P11" s="152"/>
      <c r="Q11" s="153"/>
      <c r="R11" s="154" t="s">
        <v>6</v>
      </c>
      <c r="S11" s="155"/>
    </row>
    <row r="12" spans="1:19" ht="24.95" customHeight="1">
      <c r="A12" s="156"/>
      <c r="B12" s="157"/>
      <c r="C12" s="157" t="s">
        <v>5</v>
      </c>
      <c r="D12" s="157" t="s">
        <v>5</v>
      </c>
      <c r="E12" s="157"/>
      <c r="F12" s="157"/>
      <c r="G12" s="157"/>
      <c r="H12" s="157"/>
      <c r="I12" s="158"/>
      <c r="J12" s="157"/>
      <c r="K12" s="157" t="s">
        <v>5</v>
      </c>
      <c r="L12" s="157" t="s">
        <v>5</v>
      </c>
      <c r="M12" s="157"/>
      <c r="N12" s="157"/>
      <c r="O12" s="157"/>
      <c r="P12" s="157"/>
      <c r="Q12" s="158"/>
      <c r="R12" s="158"/>
      <c r="S12" s="157"/>
    </row>
    <row r="13" spans="1:19" ht="24.95" customHeight="1">
      <c r="A13" s="159" t="s">
        <v>37</v>
      </c>
      <c r="B13" s="157" t="s">
        <v>8</v>
      </c>
      <c r="C13" s="157" t="s">
        <v>38</v>
      </c>
      <c r="D13" s="157" t="s">
        <v>9</v>
      </c>
      <c r="E13" s="157" t="s">
        <v>10</v>
      </c>
      <c r="F13" s="157" t="s">
        <v>11</v>
      </c>
      <c r="G13" s="157" t="s">
        <v>10</v>
      </c>
      <c r="H13" s="157" t="s">
        <v>12</v>
      </c>
      <c r="I13" s="158" t="s">
        <v>13</v>
      </c>
      <c r="J13" s="157" t="s">
        <v>8</v>
      </c>
      <c r="K13" s="157" t="s">
        <v>38</v>
      </c>
      <c r="L13" s="157" t="s">
        <v>9</v>
      </c>
      <c r="M13" s="157" t="s">
        <v>10</v>
      </c>
      <c r="N13" s="157" t="s">
        <v>11</v>
      </c>
      <c r="O13" s="157" t="s">
        <v>10</v>
      </c>
      <c r="P13" s="157" t="s">
        <v>12</v>
      </c>
      <c r="Q13" s="158" t="s">
        <v>13</v>
      </c>
      <c r="R13" s="158" t="s">
        <v>110</v>
      </c>
      <c r="S13" s="157" t="s">
        <v>13</v>
      </c>
    </row>
    <row r="14" spans="1:19" ht="24.95" customHeight="1">
      <c r="A14" s="160"/>
      <c r="B14" s="161"/>
      <c r="C14" s="161" t="s">
        <v>17</v>
      </c>
      <c r="D14" s="161" t="s">
        <v>16</v>
      </c>
      <c r="E14" s="161" t="s">
        <v>16</v>
      </c>
      <c r="F14" s="161" t="s">
        <v>15</v>
      </c>
      <c r="G14" s="161" t="s">
        <v>15</v>
      </c>
      <c r="H14" s="161"/>
      <c r="I14" s="162"/>
      <c r="J14" s="161"/>
      <c r="K14" s="161" t="s">
        <v>17</v>
      </c>
      <c r="L14" s="161" t="s">
        <v>16</v>
      </c>
      <c r="M14" s="161" t="s">
        <v>16</v>
      </c>
      <c r="N14" s="161" t="s">
        <v>15</v>
      </c>
      <c r="O14" s="161" t="s">
        <v>15</v>
      </c>
      <c r="P14" s="161"/>
      <c r="Q14" s="162"/>
      <c r="R14" s="162"/>
      <c r="S14" s="161"/>
    </row>
    <row r="15" spans="1:19" ht="15" customHeight="1">
      <c r="A15" s="156" t="s">
        <v>39</v>
      </c>
      <c r="B15" s="163">
        <v>66</v>
      </c>
      <c r="C15" s="163">
        <v>0</v>
      </c>
      <c r="D15" s="163">
        <v>115</v>
      </c>
      <c r="E15" s="163">
        <v>119</v>
      </c>
      <c r="F15" s="163">
        <v>173</v>
      </c>
      <c r="G15" s="163">
        <v>24</v>
      </c>
      <c r="H15" s="163">
        <v>52</v>
      </c>
      <c r="I15" s="164">
        <v>549</v>
      </c>
      <c r="J15" s="163">
        <v>75</v>
      </c>
      <c r="K15" s="163">
        <v>7</v>
      </c>
      <c r="L15" s="163">
        <v>126</v>
      </c>
      <c r="M15" s="163">
        <v>122</v>
      </c>
      <c r="N15" s="163">
        <v>72</v>
      </c>
      <c r="O15" s="163">
        <v>1</v>
      </c>
      <c r="P15" s="163">
        <v>35</v>
      </c>
      <c r="Q15" s="164">
        <v>438</v>
      </c>
      <c r="R15" s="164">
        <v>1</v>
      </c>
      <c r="S15" s="163">
        <v>988</v>
      </c>
    </row>
    <row r="16" spans="1:19" ht="15" customHeight="1">
      <c r="A16" s="156" t="s">
        <v>40</v>
      </c>
      <c r="B16" s="163">
        <v>23</v>
      </c>
      <c r="C16" s="163">
        <v>0</v>
      </c>
      <c r="D16" s="163">
        <v>9</v>
      </c>
      <c r="E16" s="163">
        <v>0</v>
      </c>
      <c r="F16" s="163">
        <v>4</v>
      </c>
      <c r="G16" s="163">
        <v>4</v>
      </c>
      <c r="H16" s="163">
        <v>1</v>
      </c>
      <c r="I16" s="164">
        <v>41</v>
      </c>
      <c r="J16" s="163">
        <v>13</v>
      </c>
      <c r="K16" s="163">
        <v>0</v>
      </c>
      <c r="L16" s="163">
        <v>17</v>
      </c>
      <c r="M16" s="163">
        <v>4</v>
      </c>
      <c r="N16" s="163">
        <v>6</v>
      </c>
      <c r="O16" s="163">
        <v>0</v>
      </c>
      <c r="P16" s="163">
        <v>1</v>
      </c>
      <c r="Q16" s="164">
        <v>41</v>
      </c>
      <c r="R16" s="164">
        <v>0</v>
      </c>
      <c r="S16" s="163">
        <v>82</v>
      </c>
    </row>
    <row r="17" spans="1:19" ht="15" customHeight="1">
      <c r="A17" s="156" t="s">
        <v>41</v>
      </c>
      <c r="B17" s="163">
        <v>96</v>
      </c>
      <c r="C17" s="163">
        <v>1</v>
      </c>
      <c r="D17" s="163">
        <v>118</v>
      </c>
      <c r="E17" s="163">
        <v>81</v>
      </c>
      <c r="F17" s="163">
        <v>61</v>
      </c>
      <c r="G17" s="163">
        <v>19</v>
      </c>
      <c r="H17" s="163">
        <v>17</v>
      </c>
      <c r="I17" s="164">
        <v>393</v>
      </c>
      <c r="J17" s="163">
        <v>71</v>
      </c>
      <c r="K17" s="163">
        <v>54</v>
      </c>
      <c r="L17" s="163">
        <v>212</v>
      </c>
      <c r="M17" s="163">
        <v>416</v>
      </c>
      <c r="N17" s="163">
        <v>87</v>
      </c>
      <c r="O17" s="163">
        <v>18</v>
      </c>
      <c r="P17" s="163">
        <v>17</v>
      </c>
      <c r="Q17" s="164">
        <v>875</v>
      </c>
      <c r="R17" s="164">
        <v>52</v>
      </c>
      <c r="S17" s="163">
        <v>1320</v>
      </c>
    </row>
    <row r="18" spans="1:19" ht="15" customHeight="1">
      <c r="A18" s="160" t="s">
        <v>42</v>
      </c>
      <c r="B18" s="165">
        <v>44</v>
      </c>
      <c r="C18" s="165">
        <v>5</v>
      </c>
      <c r="D18" s="165">
        <v>96</v>
      </c>
      <c r="E18" s="165">
        <v>98</v>
      </c>
      <c r="F18" s="165">
        <v>78</v>
      </c>
      <c r="G18" s="165">
        <v>12</v>
      </c>
      <c r="H18" s="165">
        <v>22</v>
      </c>
      <c r="I18" s="166">
        <v>355</v>
      </c>
      <c r="J18" s="165">
        <v>61</v>
      </c>
      <c r="K18" s="165">
        <v>7</v>
      </c>
      <c r="L18" s="165">
        <v>97</v>
      </c>
      <c r="M18" s="165">
        <v>66</v>
      </c>
      <c r="N18" s="165">
        <v>22</v>
      </c>
      <c r="O18" s="165">
        <v>3</v>
      </c>
      <c r="P18" s="165">
        <v>26</v>
      </c>
      <c r="Q18" s="166">
        <v>282</v>
      </c>
      <c r="R18" s="166">
        <v>0</v>
      </c>
      <c r="S18" s="165">
        <v>637</v>
      </c>
    </row>
    <row r="19" spans="1:19" ht="15" customHeight="1">
      <c r="A19" s="156" t="s">
        <v>43</v>
      </c>
      <c r="B19" s="163">
        <v>136</v>
      </c>
      <c r="C19" s="163">
        <v>48</v>
      </c>
      <c r="D19" s="163">
        <v>270</v>
      </c>
      <c r="E19" s="163">
        <v>263</v>
      </c>
      <c r="F19" s="163">
        <v>297</v>
      </c>
      <c r="G19" s="163">
        <v>51</v>
      </c>
      <c r="H19" s="163">
        <v>103</v>
      </c>
      <c r="I19" s="164">
        <v>1168</v>
      </c>
      <c r="J19" s="163">
        <v>515</v>
      </c>
      <c r="K19" s="163">
        <v>412</v>
      </c>
      <c r="L19" s="163">
        <v>1070</v>
      </c>
      <c r="M19" s="163">
        <v>802</v>
      </c>
      <c r="N19" s="163">
        <v>314</v>
      </c>
      <c r="O19" s="163">
        <v>8</v>
      </c>
      <c r="P19" s="163">
        <v>239</v>
      </c>
      <c r="Q19" s="164">
        <v>3360</v>
      </c>
      <c r="R19" s="164">
        <v>11</v>
      </c>
      <c r="S19" s="163">
        <v>4539</v>
      </c>
    </row>
    <row r="20" spans="1:19" ht="15" customHeight="1">
      <c r="A20" s="156" t="s">
        <v>44</v>
      </c>
      <c r="B20" s="163">
        <v>61</v>
      </c>
      <c r="C20" s="163">
        <v>10</v>
      </c>
      <c r="D20" s="163">
        <v>76</v>
      </c>
      <c r="E20" s="163">
        <v>58</v>
      </c>
      <c r="F20" s="163">
        <v>48</v>
      </c>
      <c r="G20" s="163">
        <v>23</v>
      </c>
      <c r="H20" s="163">
        <v>23</v>
      </c>
      <c r="I20" s="164">
        <v>299</v>
      </c>
      <c r="J20" s="163">
        <v>63</v>
      </c>
      <c r="K20" s="163">
        <v>53</v>
      </c>
      <c r="L20" s="163">
        <v>192</v>
      </c>
      <c r="M20" s="163">
        <v>78</v>
      </c>
      <c r="N20" s="163">
        <v>32</v>
      </c>
      <c r="O20" s="163">
        <v>0</v>
      </c>
      <c r="P20" s="163">
        <v>43</v>
      </c>
      <c r="Q20" s="164">
        <v>461</v>
      </c>
      <c r="R20" s="164">
        <v>4</v>
      </c>
      <c r="S20" s="163">
        <v>764</v>
      </c>
    </row>
    <row r="21" spans="1:19" ht="15" customHeight="1">
      <c r="A21" s="156" t="s">
        <v>45</v>
      </c>
      <c r="B21" s="163">
        <v>2</v>
      </c>
      <c r="C21" s="163">
        <v>0</v>
      </c>
      <c r="D21" s="163">
        <v>14</v>
      </c>
      <c r="E21" s="163">
        <v>8</v>
      </c>
      <c r="F21" s="163">
        <v>9</v>
      </c>
      <c r="G21" s="163">
        <v>6</v>
      </c>
      <c r="H21" s="163">
        <v>3</v>
      </c>
      <c r="I21" s="164">
        <v>42</v>
      </c>
      <c r="J21" s="163">
        <v>73</v>
      </c>
      <c r="K21" s="163">
        <v>32</v>
      </c>
      <c r="L21" s="163">
        <v>77</v>
      </c>
      <c r="M21" s="163">
        <v>92</v>
      </c>
      <c r="N21" s="163">
        <v>20</v>
      </c>
      <c r="O21" s="163">
        <v>4</v>
      </c>
      <c r="P21" s="163">
        <v>22</v>
      </c>
      <c r="Q21" s="164">
        <v>320</v>
      </c>
      <c r="R21" s="164">
        <v>4</v>
      </c>
      <c r="S21" s="163">
        <v>366</v>
      </c>
    </row>
    <row r="22" spans="1:19" ht="15" customHeight="1">
      <c r="A22" s="160" t="s">
        <v>46</v>
      </c>
      <c r="B22" s="165">
        <v>1</v>
      </c>
      <c r="C22" s="165">
        <v>2</v>
      </c>
      <c r="D22" s="165">
        <v>17</v>
      </c>
      <c r="E22" s="165">
        <v>8</v>
      </c>
      <c r="F22" s="165">
        <v>14</v>
      </c>
      <c r="G22" s="165">
        <v>5</v>
      </c>
      <c r="H22" s="165">
        <v>11</v>
      </c>
      <c r="I22" s="166">
        <v>58</v>
      </c>
      <c r="J22" s="165">
        <v>19</v>
      </c>
      <c r="K22" s="165">
        <v>6</v>
      </c>
      <c r="L22" s="165">
        <v>39</v>
      </c>
      <c r="M22" s="165">
        <v>15</v>
      </c>
      <c r="N22" s="165">
        <v>15</v>
      </c>
      <c r="O22" s="165">
        <v>2</v>
      </c>
      <c r="P22" s="165">
        <v>8</v>
      </c>
      <c r="Q22" s="166">
        <v>104</v>
      </c>
      <c r="R22" s="166">
        <v>0</v>
      </c>
      <c r="S22" s="165">
        <v>162</v>
      </c>
    </row>
    <row r="23" spans="1:19" ht="15" customHeight="1">
      <c r="A23" s="156" t="s">
        <v>47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4">
        <v>0</v>
      </c>
      <c r="J23" s="163">
        <v>2</v>
      </c>
      <c r="K23" s="163">
        <v>1</v>
      </c>
      <c r="L23" s="163">
        <v>10</v>
      </c>
      <c r="M23" s="163">
        <v>13</v>
      </c>
      <c r="N23" s="163">
        <v>6</v>
      </c>
      <c r="O23" s="163">
        <v>0</v>
      </c>
      <c r="P23" s="163">
        <v>0</v>
      </c>
      <c r="Q23" s="164">
        <v>32</v>
      </c>
      <c r="R23" s="164">
        <v>0</v>
      </c>
      <c r="S23" s="163">
        <v>32</v>
      </c>
    </row>
    <row r="24" spans="1:19" ht="15" customHeight="1">
      <c r="A24" s="156" t="s">
        <v>48</v>
      </c>
      <c r="B24" s="163">
        <v>81</v>
      </c>
      <c r="C24" s="163">
        <v>16</v>
      </c>
      <c r="D24" s="163">
        <v>280</v>
      </c>
      <c r="E24" s="163">
        <v>86</v>
      </c>
      <c r="F24" s="163">
        <v>121</v>
      </c>
      <c r="G24" s="163">
        <v>62</v>
      </c>
      <c r="H24" s="163">
        <v>144</v>
      </c>
      <c r="I24" s="164">
        <v>790</v>
      </c>
      <c r="J24" s="163">
        <v>246</v>
      </c>
      <c r="K24" s="163">
        <v>107</v>
      </c>
      <c r="L24" s="163">
        <v>1139</v>
      </c>
      <c r="M24" s="163">
        <v>601</v>
      </c>
      <c r="N24" s="163">
        <v>338</v>
      </c>
      <c r="O24" s="163">
        <v>74</v>
      </c>
      <c r="P24" s="163">
        <v>243</v>
      </c>
      <c r="Q24" s="164">
        <v>2748</v>
      </c>
      <c r="R24" s="164">
        <v>10</v>
      </c>
      <c r="S24" s="163">
        <v>3548</v>
      </c>
    </row>
    <row r="25" spans="1:19" ht="15" customHeight="1">
      <c r="A25" s="156" t="s">
        <v>49</v>
      </c>
      <c r="B25" s="163">
        <v>53</v>
      </c>
      <c r="C25" s="163">
        <v>0</v>
      </c>
      <c r="D25" s="163">
        <v>134</v>
      </c>
      <c r="E25" s="163">
        <v>145</v>
      </c>
      <c r="F25" s="163">
        <v>183</v>
      </c>
      <c r="G25" s="163">
        <v>28</v>
      </c>
      <c r="H25" s="163">
        <v>95</v>
      </c>
      <c r="I25" s="164">
        <v>638</v>
      </c>
      <c r="J25" s="163">
        <v>228</v>
      </c>
      <c r="K25" s="163">
        <v>24</v>
      </c>
      <c r="L25" s="163">
        <v>326</v>
      </c>
      <c r="M25" s="163">
        <v>329</v>
      </c>
      <c r="N25" s="163">
        <v>114</v>
      </c>
      <c r="O25" s="163">
        <v>8</v>
      </c>
      <c r="P25" s="163">
        <v>128</v>
      </c>
      <c r="Q25" s="164">
        <v>1157</v>
      </c>
      <c r="R25" s="164">
        <v>1</v>
      </c>
      <c r="S25" s="163">
        <v>1796</v>
      </c>
    </row>
    <row r="26" spans="1:19" ht="15" customHeight="1">
      <c r="A26" s="160" t="s">
        <v>50</v>
      </c>
      <c r="B26" s="165">
        <v>0</v>
      </c>
      <c r="C26" s="165">
        <v>0</v>
      </c>
      <c r="D26" s="165">
        <v>6</v>
      </c>
      <c r="E26" s="165">
        <v>7</v>
      </c>
      <c r="F26" s="165">
        <v>0</v>
      </c>
      <c r="G26" s="165">
        <v>0</v>
      </c>
      <c r="H26" s="165">
        <v>1</v>
      </c>
      <c r="I26" s="166">
        <v>14</v>
      </c>
      <c r="J26" s="165">
        <v>4</v>
      </c>
      <c r="K26" s="165">
        <v>1</v>
      </c>
      <c r="L26" s="165">
        <v>57</v>
      </c>
      <c r="M26" s="165">
        <v>23</v>
      </c>
      <c r="N26" s="165">
        <v>6</v>
      </c>
      <c r="O26" s="165">
        <v>3</v>
      </c>
      <c r="P26" s="165">
        <v>7</v>
      </c>
      <c r="Q26" s="166">
        <v>101</v>
      </c>
      <c r="R26" s="166">
        <v>1</v>
      </c>
      <c r="S26" s="165">
        <v>116</v>
      </c>
    </row>
    <row r="27" spans="1:19" ht="15" customHeight="1">
      <c r="A27" s="156" t="s">
        <v>51</v>
      </c>
      <c r="B27" s="163">
        <v>21</v>
      </c>
      <c r="C27" s="163">
        <v>3</v>
      </c>
      <c r="D27" s="163">
        <v>44</v>
      </c>
      <c r="E27" s="163">
        <v>30</v>
      </c>
      <c r="F27" s="163">
        <v>35</v>
      </c>
      <c r="G27" s="163">
        <v>11</v>
      </c>
      <c r="H27" s="163">
        <v>20</v>
      </c>
      <c r="I27" s="164">
        <v>164</v>
      </c>
      <c r="J27" s="163">
        <v>9</v>
      </c>
      <c r="K27" s="163">
        <v>1</v>
      </c>
      <c r="L27" s="163">
        <v>18</v>
      </c>
      <c r="M27" s="163">
        <v>15</v>
      </c>
      <c r="N27" s="163">
        <v>5</v>
      </c>
      <c r="O27" s="163">
        <v>0</v>
      </c>
      <c r="P27" s="163">
        <v>3</v>
      </c>
      <c r="Q27" s="164">
        <v>51</v>
      </c>
      <c r="R27" s="164">
        <v>0</v>
      </c>
      <c r="S27" s="163">
        <v>215</v>
      </c>
    </row>
    <row r="28" spans="1:19" ht="15" customHeight="1">
      <c r="A28" s="156" t="s">
        <v>52</v>
      </c>
      <c r="B28" s="163">
        <v>54</v>
      </c>
      <c r="C28" s="163">
        <v>3</v>
      </c>
      <c r="D28" s="163">
        <v>85</v>
      </c>
      <c r="E28" s="163">
        <v>82</v>
      </c>
      <c r="F28" s="163">
        <v>78</v>
      </c>
      <c r="G28" s="163">
        <v>17</v>
      </c>
      <c r="H28" s="163">
        <v>68</v>
      </c>
      <c r="I28" s="164">
        <v>387</v>
      </c>
      <c r="J28" s="163">
        <v>139</v>
      </c>
      <c r="K28" s="163">
        <v>10</v>
      </c>
      <c r="L28" s="163">
        <v>282</v>
      </c>
      <c r="M28" s="163">
        <v>239</v>
      </c>
      <c r="N28" s="163">
        <v>109</v>
      </c>
      <c r="O28" s="163">
        <v>17</v>
      </c>
      <c r="P28" s="163">
        <v>78</v>
      </c>
      <c r="Q28" s="164">
        <v>874</v>
      </c>
      <c r="R28" s="164">
        <v>7</v>
      </c>
      <c r="S28" s="163">
        <v>1268</v>
      </c>
    </row>
    <row r="29" spans="1:19" ht="15" customHeight="1">
      <c r="A29" s="156" t="s">
        <v>53</v>
      </c>
      <c r="B29" s="163">
        <v>72</v>
      </c>
      <c r="C29" s="163">
        <v>17</v>
      </c>
      <c r="D29" s="163">
        <v>141</v>
      </c>
      <c r="E29" s="163">
        <v>94</v>
      </c>
      <c r="F29" s="163">
        <v>152</v>
      </c>
      <c r="G29" s="163">
        <v>25</v>
      </c>
      <c r="H29" s="163">
        <v>84</v>
      </c>
      <c r="I29" s="164">
        <v>585</v>
      </c>
      <c r="J29" s="163">
        <v>54</v>
      </c>
      <c r="K29" s="163">
        <v>5</v>
      </c>
      <c r="L29" s="163">
        <v>164</v>
      </c>
      <c r="M29" s="163">
        <v>84</v>
      </c>
      <c r="N29" s="163">
        <v>39</v>
      </c>
      <c r="O29" s="163">
        <v>4</v>
      </c>
      <c r="P29" s="163">
        <v>40</v>
      </c>
      <c r="Q29" s="164">
        <v>390</v>
      </c>
      <c r="R29" s="164">
        <v>1</v>
      </c>
      <c r="S29" s="163">
        <v>976</v>
      </c>
    </row>
    <row r="30" spans="1:19" ht="15" customHeight="1">
      <c r="A30" s="160" t="s">
        <v>54</v>
      </c>
      <c r="B30" s="165">
        <v>24</v>
      </c>
      <c r="C30" s="165">
        <v>0</v>
      </c>
      <c r="D30" s="165">
        <v>61</v>
      </c>
      <c r="E30" s="165">
        <v>41</v>
      </c>
      <c r="F30" s="165">
        <v>60</v>
      </c>
      <c r="G30" s="165">
        <v>22</v>
      </c>
      <c r="H30" s="165">
        <v>27</v>
      </c>
      <c r="I30" s="166">
        <v>235</v>
      </c>
      <c r="J30" s="165">
        <v>16</v>
      </c>
      <c r="K30" s="165">
        <v>0</v>
      </c>
      <c r="L30" s="165">
        <v>35</v>
      </c>
      <c r="M30" s="165">
        <v>21</v>
      </c>
      <c r="N30" s="165">
        <v>12</v>
      </c>
      <c r="O30" s="165">
        <v>1</v>
      </c>
      <c r="P30" s="165">
        <v>14</v>
      </c>
      <c r="Q30" s="166">
        <v>99</v>
      </c>
      <c r="R30" s="166">
        <v>2</v>
      </c>
      <c r="S30" s="165">
        <v>336</v>
      </c>
    </row>
    <row r="31" spans="1:19" ht="15" customHeight="1">
      <c r="A31" s="156" t="s">
        <v>55</v>
      </c>
      <c r="B31" s="163">
        <v>25</v>
      </c>
      <c r="C31" s="163">
        <v>12</v>
      </c>
      <c r="D31" s="163">
        <v>39</v>
      </c>
      <c r="E31" s="163">
        <v>50</v>
      </c>
      <c r="F31" s="163">
        <v>78</v>
      </c>
      <c r="G31" s="163">
        <v>13</v>
      </c>
      <c r="H31" s="163">
        <v>28</v>
      </c>
      <c r="I31" s="164">
        <v>245</v>
      </c>
      <c r="J31" s="163">
        <v>35</v>
      </c>
      <c r="K31" s="163">
        <v>10</v>
      </c>
      <c r="L31" s="163">
        <v>19</v>
      </c>
      <c r="M31" s="163">
        <v>46</v>
      </c>
      <c r="N31" s="163">
        <v>29</v>
      </c>
      <c r="O31" s="163">
        <v>4</v>
      </c>
      <c r="P31" s="163">
        <v>21</v>
      </c>
      <c r="Q31" s="164">
        <v>164</v>
      </c>
      <c r="R31" s="164">
        <v>1</v>
      </c>
      <c r="S31" s="163">
        <v>410</v>
      </c>
    </row>
    <row r="32" spans="1:19" ht="15" customHeight="1">
      <c r="A32" s="156" t="s">
        <v>56</v>
      </c>
      <c r="B32" s="163">
        <v>41</v>
      </c>
      <c r="C32" s="163">
        <v>20</v>
      </c>
      <c r="D32" s="163">
        <v>76</v>
      </c>
      <c r="E32" s="163">
        <v>80</v>
      </c>
      <c r="F32" s="163">
        <v>117</v>
      </c>
      <c r="G32" s="163">
        <v>70</v>
      </c>
      <c r="H32" s="163">
        <v>81</v>
      </c>
      <c r="I32" s="164">
        <v>485</v>
      </c>
      <c r="J32" s="163">
        <v>33</v>
      </c>
      <c r="K32" s="163">
        <v>9</v>
      </c>
      <c r="L32" s="163">
        <v>70</v>
      </c>
      <c r="M32" s="163">
        <v>94</v>
      </c>
      <c r="N32" s="163">
        <v>13</v>
      </c>
      <c r="O32" s="163">
        <v>4</v>
      </c>
      <c r="P32" s="163">
        <v>34</v>
      </c>
      <c r="Q32" s="164">
        <v>257</v>
      </c>
      <c r="R32" s="164">
        <v>2</v>
      </c>
      <c r="S32" s="163">
        <v>744</v>
      </c>
    </row>
    <row r="33" spans="1:19" ht="15" customHeight="1">
      <c r="A33" s="156" t="s">
        <v>57</v>
      </c>
      <c r="B33" s="163">
        <v>49</v>
      </c>
      <c r="C33" s="163">
        <v>1</v>
      </c>
      <c r="D33" s="163">
        <v>48</v>
      </c>
      <c r="E33" s="163">
        <v>105</v>
      </c>
      <c r="F33" s="163">
        <v>108</v>
      </c>
      <c r="G33" s="163">
        <v>34</v>
      </c>
      <c r="H33" s="163">
        <v>59</v>
      </c>
      <c r="I33" s="164">
        <v>404</v>
      </c>
      <c r="J33" s="163">
        <v>81</v>
      </c>
      <c r="K33" s="163">
        <v>10</v>
      </c>
      <c r="L33" s="163">
        <v>150</v>
      </c>
      <c r="M33" s="163">
        <v>124</v>
      </c>
      <c r="N33" s="163">
        <v>55</v>
      </c>
      <c r="O33" s="163">
        <v>12</v>
      </c>
      <c r="P33" s="163">
        <v>69</v>
      </c>
      <c r="Q33" s="164">
        <v>501</v>
      </c>
      <c r="R33" s="164">
        <v>1</v>
      </c>
      <c r="S33" s="163">
        <v>906</v>
      </c>
    </row>
    <row r="34" spans="1:19" ht="15" customHeight="1">
      <c r="A34" s="160" t="s">
        <v>58</v>
      </c>
      <c r="B34" s="165">
        <v>9</v>
      </c>
      <c r="C34" s="165">
        <v>0</v>
      </c>
      <c r="D34" s="165">
        <v>31</v>
      </c>
      <c r="E34" s="165">
        <v>25</v>
      </c>
      <c r="F34" s="165">
        <v>44</v>
      </c>
      <c r="G34" s="165">
        <v>16</v>
      </c>
      <c r="H34" s="165">
        <v>28</v>
      </c>
      <c r="I34" s="166">
        <v>153</v>
      </c>
      <c r="J34" s="165">
        <v>5</v>
      </c>
      <c r="K34" s="165">
        <v>0</v>
      </c>
      <c r="L34" s="165">
        <v>8</v>
      </c>
      <c r="M34" s="165">
        <v>5</v>
      </c>
      <c r="N34" s="165">
        <v>5</v>
      </c>
      <c r="O34" s="165">
        <v>0</v>
      </c>
      <c r="P34" s="165">
        <v>4</v>
      </c>
      <c r="Q34" s="166">
        <v>27</v>
      </c>
      <c r="R34" s="166">
        <v>2</v>
      </c>
      <c r="S34" s="165">
        <v>182</v>
      </c>
    </row>
    <row r="35" spans="1:19" ht="15" customHeight="1">
      <c r="A35" s="156" t="s">
        <v>59</v>
      </c>
      <c r="B35" s="163">
        <v>13</v>
      </c>
      <c r="C35" s="163">
        <v>4</v>
      </c>
      <c r="D35" s="163">
        <v>17</v>
      </c>
      <c r="E35" s="163">
        <v>33</v>
      </c>
      <c r="F35" s="163">
        <v>22</v>
      </c>
      <c r="G35" s="163">
        <v>13</v>
      </c>
      <c r="H35" s="163">
        <v>9</v>
      </c>
      <c r="I35" s="164">
        <v>111</v>
      </c>
      <c r="J35" s="163">
        <v>72</v>
      </c>
      <c r="K35" s="163">
        <v>66</v>
      </c>
      <c r="L35" s="163">
        <v>158</v>
      </c>
      <c r="M35" s="163">
        <v>86</v>
      </c>
      <c r="N35" s="163">
        <v>46</v>
      </c>
      <c r="O35" s="163">
        <v>6</v>
      </c>
      <c r="P35" s="163">
        <v>20</v>
      </c>
      <c r="Q35" s="164">
        <v>454</v>
      </c>
      <c r="R35" s="164">
        <v>1</v>
      </c>
      <c r="S35" s="163">
        <v>566</v>
      </c>
    </row>
    <row r="36" spans="1:19" ht="15" customHeight="1">
      <c r="A36" s="156" t="s">
        <v>60</v>
      </c>
      <c r="B36" s="163">
        <v>1</v>
      </c>
      <c r="C36" s="163">
        <v>2</v>
      </c>
      <c r="D36" s="163">
        <v>10</v>
      </c>
      <c r="E36" s="163">
        <v>4</v>
      </c>
      <c r="F36" s="163">
        <v>10</v>
      </c>
      <c r="G36" s="163">
        <v>2</v>
      </c>
      <c r="H36" s="163">
        <v>1</v>
      </c>
      <c r="I36" s="164">
        <v>30</v>
      </c>
      <c r="J36" s="163">
        <v>72</v>
      </c>
      <c r="K36" s="163">
        <v>30</v>
      </c>
      <c r="L36" s="163">
        <v>119</v>
      </c>
      <c r="M36" s="163">
        <v>107</v>
      </c>
      <c r="N36" s="163">
        <v>34</v>
      </c>
      <c r="O36" s="163">
        <v>1</v>
      </c>
      <c r="P36" s="163">
        <v>38</v>
      </c>
      <c r="Q36" s="164">
        <v>401</v>
      </c>
      <c r="R36" s="164">
        <v>4</v>
      </c>
      <c r="S36" s="163">
        <v>435</v>
      </c>
    </row>
    <row r="37" spans="1:19" ht="15" customHeight="1">
      <c r="A37" s="156" t="s">
        <v>61</v>
      </c>
      <c r="B37" s="163">
        <v>17</v>
      </c>
      <c r="C37" s="163">
        <v>12</v>
      </c>
      <c r="D37" s="163">
        <v>47</v>
      </c>
      <c r="E37" s="163">
        <v>128</v>
      </c>
      <c r="F37" s="163">
        <v>127</v>
      </c>
      <c r="G37" s="163">
        <v>14</v>
      </c>
      <c r="H37" s="163">
        <v>79</v>
      </c>
      <c r="I37" s="164">
        <v>424</v>
      </c>
      <c r="J37" s="163">
        <v>87</v>
      </c>
      <c r="K37" s="163">
        <v>39</v>
      </c>
      <c r="L37" s="163">
        <v>254</v>
      </c>
      <c r="M37" s="163">
        <v>183</v>
      </c>
      <c r="N37" s="163">
        <v>71</v>
      </c>
      <c r="O37" s="163">
        <v>2</v>
      </c>
      <c r="P37" s="163">
        <v>53</v>
      </c>
      <c r="Q37" s="164">
        <v>689</v>
      </c>
      <c r="R37" s="164">
        <v>11</v>
      </c>
      <c r="S37" s="163">
        <v>1124</v>
      </c>
    </row>
    <row r="38" spans="1:19" ht="15" customHeight="1">
      <c r="A38" s="160" t="s">
        <v>62</v>
      </c>
      <c r="B38" s="165">
        <v>13</v>
      </c>
      <c r="C38" s="165">
        <v>0</v>
      </c>
      <c r="D38" s="165">
        <v>52</v>
      </c>
      <c r="E38" s="165">
        <v>75</v>
      </c>
      <c r="F38" s="165">
        <v>46</v>
      </c>
      <c r="G38" s="165">
        <v>25</v>
      </c>
      <c r="H38" s="165">
        <v>24</v>
      </c>
      <c r="I38" s="166">
        <v>235</v>
      </c>
      <c r="J38" s="165">
        <v>33</v>
      </c>
      <c r="K38" s="165">
        <v>20</v>
      </c>
      <c r="L38" s="165">
        <v>30</v>
      </c>
      <c r="M38" s="165">
        <v>78</v>
      </c>
      <c r="N38" s="165">
        <v>21</v>
      </c>
      <c r="O38" s="165">
        <v>4</v>
      </c>
      <c r="P38" s="165">
        <v>21</v>
      </c>
      <c r="Q38" s="166">
        <v>207</v>
      </c>
      <c r="R38" s="166">
        <v>2</v>
      </c>
      <c r="S38" s="165">
        <v>444</v>
      </c>
    </row>
    <row r="39" spans="1:19" ht="15" customHeight="1">
      <c r="A39" s="156" t="s">
        <v>63</v>
      </c>
      <c r="B39" s="163">
        <v>48</v>
      </c>
      <c r="C39" s="163">
        <v>0</v>
      </c>
      <c r="D39" s="163">
        <v>122</v>
      </c>
      <c r="E39" s="163">
        <v>100</v>
      </c>
      <c r="F39" s="163">
        <v>134</v>
      </c>
      <c r="G39" s="163">
        <v>18</v>
      </c>
      <c r="H39" s="163">
        <v>64</v>
      </c>
      <c r="I39" s="164">
        <v>486</v>
      </c>
      <c r="J39" s="163">
        <v>39</v>
      </c>
      <c r="K39" s="163">
        <v>4</v>
      </c>
      <c r="L39" s="163">
        <v>86</v>
      </c>
      <c r="M39" s="163">
        <v>41</v>
      </c>
      <c r="N39" s="163">
        <v>22</v>
      </c>
      <c r="O39" s="163">
        <v>1</v>
      </c>
      <c r="P39" s="163">
        <v>19</v>
      </c>
      <c r="Q39" s="164">
        <v>212</v>
      </c>
      <c r="R39" s="164">
        <v>5</v>
      </c>
      <c r="S39" s="163">
        <v>703</v>
      </c>
    </row>
    <row r="40" spans="1:19" ht="15" customHeight="1">
      <c r="A40" s="156" t="s">
        <v>64</v>
      </c>
      <c r="B40" s="163">
        <v>58</v>
      </c>
      <c r="C40" s="163">
        <v>64</v>
      </c>
      <c r="D40" s="163">
        <v>84</v>
      </c>
      <c r="E40" s="163">
        <v>98</v>
      </c>
      <c r="F40" s="163">
        <v>147</v>
      </c>
      <c r="G40" s="163">
        <v>20</v>
      </c>
      <c r="H40" s="163">
        <v>77</v>
      </c>
      <c r="I40" s="164">
        <v>548</v>
      </c>
      <c r="J40" s="163">
        <v>101</v>
      </c>
      <c r="K40" s="163">
        <v>29</v>
      </c>
      <c r="L40" s="163">
        <v>142</v>
      </c>
      <c r="M40" s="163">
        <v>133</v>
      </c>
      <c r="N40" s="163">
        <v>45</v>
      </c>
      <c r="O40" s="163">
        <v>3</v>
      </c>
      <c r="P40" s="163">
        <v>50</v>
      </c>
      <c r="Q40" s="164">
        <v>503</v>
      </c>
      <c r="R40" s="164">
        <v>6</v>
      </c>
      <c r="S40" s="163">
        <v>1057</v>
      </c>
    </row>
    <row r="41" spans="1:19" ht="15" customHeight="1">
      <c r="A41" s="156" t="s">
        <v>65</v>
      </c>
      <c r="B41" s="163">
        <v>33</v>
      </c>
      <c r="C41" s="163">
        <v>0</v>
      </c>
      <c r="D41" s="163">
        <v>60</v>
      </c>
      <c r="E41" s="163">
        <v>33</v>
      </c>
      <c r="F41" s="163">
        <v>18</v>
      </c>
      <c r="G41" s="163">
        <v>8</v>
      </c>
      <c r="H41" s="163">
        <v>16</v>
      </c>
      <c r="I41" s="164">
        <v>168</v>
      </c>
      <c r="J41" s="163">
        <v>5</v>
      </c>
      <c r="K41" s="163">
        <v>0</v>
      </c>
      <c r="L41" s="163">
        <v>24</v>
      </c>
      <c r="M41" s="163">
        <v>6</v>
      </c>
      <c r="N41" s="163">
        <v>5</v>
      </c>
      <c r="O41" s="163">
        <v>0</v>
      </c>
      <c r="P41" s="163">
        <v>5</v>
      </c>
      <c r="Q41" s="164">
        <v>45</v>
      </c>
      <c r="R41" s="164">
        <v>2</v>
      </c>
      <c r="S41" s="163">
        <v>215</v>
      </c>
    </row>
    <row r="42" spans="1:19" ht="15" customHeight="1">
      <c r="A42" s="160" t="s">
        <v>66</v>
      </c>
      <c r="B42" s="165">
        <v>21</v>
      </c>
      <c r="C42" s="165">
        <v>9</v>
      </c>
      <c r="D42" s="165">
        <v>43</v>
      </c>
      <c r="E42" s="165">
        <v>38</v>
      </c>
      <c r="F42" s="165">
        <v>17</v>
      </c>
      <c r="G42" s="165">
        <v>1</v>
      </c>
      <c r="H42" s="165">
        <v>20</v>
      </c>
      <c r="I42" s="166">
        <v>149</v>
      </c>
      <c r="J42" s="165">
        <v>6</v>
      </c>
      <c r="K42" s="165">
        <v>6</v>
      </c>
      <c r="L42" s="165">
        <v>41</v>
      </c>
      <c r="M42" s="165">
        <v>25</v>
      </c>
      <c r="N42" s="165">
        <v>10</v>
      </c>
      <c r="O42" s="165">
        <v>1</v>
      </c>
      <c r="P42" s="165">
        <v>6</v>
      </c>
      <c r="Q42" s="166">
        <v>95</v>
      </c>
      <c r="R42" s="166">
        <v>0</v>
      </c>
      <c r="S42" s="165">
        <v>244</v>
      </c>
    </row>
    <row r="43" spans="1:19" ht="15" customHeight="1">
      <c r="A43" s="156" t="s">
        <v>67</v>
      </c>
      <c r="B43" s="163">
        <v>38</v>
      </c>
      <c r="C43" s="163">
        <v>0</v>
      </c>
      <c r="D43" s="163">
        <v>49</v>
      </c>
      <c r="E43" s="163">
        <v>13</v>
      </c>
      <c r="F43" s="163">
        <v>16</v>
      </c>
      <c r="G43" s="163">
        <v>2</v>
      </c>
      <c r="H43" s="163">
        <v>8</v>
      </c>
      <c r="I43" s="164">
        <v>126</v>
      </c>
      <c r="J43" s="163">
        <v>22</v>
      </c>
      <c r="K43" s="163">
        <v>6</v>
      </c>
      <c r="L43" s="163">
        <v>71</v>
      </c>
      <c r="M43" s="163">
        <v>128</v>
      </c>
      <c r="N43" s="163">
        <v>4</v>
      </c>
      <c r="O43" s="163">
        <v>34</v>
      </c>
      <c r="P43" s="163">
        <v>26</v>
      </c>
      <c r="Q43" s="164">
        <v>291</v>
      </c>
      <c r="R43" s="164">
        <v>0</v>
      </c>
      <c r="S43" s="163">
        <v>417</v>
      </c>
    </row>
    <row r="44" spans="1:19" ht="15" customHeight="1">
      <c r="A44" s="156" t="s">
        <v>68</v>
      </c>
      <c r="B44" s="163">
        <v>8</v>
      </c>
      <c r="C44" s="163">
        <v>0</v>
      </c>
      <c r="D44" s="163">
        <v>17</v>
      </c>
      <c r="E44" s="163">
        <v>23</v>
      </c>
      <c r="F44" s="163">
        <v>10</v>
      </c>
      <c r="G44" s="163">
        <v>8</v>
      </c>
      <c r="H44" s="163">
        <v>11</v>
      </c>
      <c r="I44" s="164">
        <v>77</v>
      </c>
      <c r="J44" s="163">
        <v>9</v>
      </c>
      <c r="K44" s="163">
        <v>5</v>
      </c>
      <c r="L44" s="163">
        <v>16</v>
      </c>
      <c r="M44" s="163">
        <v>20</v>
      </c>
      <c r="N44" s="163">
        <v>12</v>
      </c>
      <c r="O44" s="163">
        <v>0</v>
      </c>
      <c r="P44" s="163">
        <v>7</v>
      </c>
      <c r="Q44" s="164">
        <v>69</v>
      </c>
      <c r="R44" s="164">
        <v>0</v>
      </c>
      <c r="S44" s="163">
        <v>146</v>
      </c>
    </row>
    <row r="45" spans="1:19" ht="15" customHeight="1">
      <c r="A45" s="156" t="s">
        <v>69</v>
      </c>
      <c r="B45" s="163">
        <v>7</v>
      </c>
      <c r="C45" s="163">
        <v>1</v>
      </c>
      <c r="D45" s="163">
        <v>10</v>
      </c>
      <c r="E45" s="163">
        <v>13</v>
      </c>
      <c r="F45" s="163">
        <v>23</v>
      </c>
      <c r="G45" s="163">
        <v>0</v>
      </c>
      <c r="H45" s="163">
        <v>12</v>
      </c>
      <c r="I45" s="164">
        <v>66</v>
      </c>
      <c r="J45" s="163">
        <v>59</v>
      </c>
      <c r="K45" s="163">
        <v>92</v>
      </c>
      <c r="L45" s="163">
        <v>208</v>
      </c>
      <c r="M45" s="163">
        <v>133</v>
      </c>
      <c r="N45" s="163">
        <v>69</v>
      </c>
      <c r="O45" s="163">
        <v>1</v>
      </c>
      <c r="P45" s="163">
        <v>56</v>
      </c>
      <c r="Q45" s="164">
        <v>618</v>
      </c>
      <c r="R45" s="164">
        <v>5</v>
      </c>
      <c r="S45" s="163">
        <v>689</v>
      </c>
    </row>
    <row r="46" spans="1:19" ht="15" customHeight="1">
      <c r="A46" s="160" t="s">
        <v>70</v>
      </c>
      <c r="B46" s="165">
        <v>79</v>
      </c>
      <c r="C46" s="165">
        <v>0</v>
      </c>
      <c r="D46" s="165">
        <v>70</v>
      </c>
      <c r="E46" s="165">
        <v>35</v>
      </c>
      <c r="F46" s="165">
        <v>41</v>
      </c>
      <c r="G46" s="165">
        <v>8</v>
      </c>
      <c r="H46" s="165">
        <v>32</v>
      </c>
      <c r="I46" s="166">
        <v>265</v>
      </c>
      <c r="J46" s="165">
        <v>31</v>
      </c>
      <c r="K46" s="165">
        <v>1</v>
      </c>
      <c r="L46" s="165">
        <v>98</v>
      </c>
      <c r="M46" s="165">
        <v>29</v>
      </c>
      <c r="N46" s="165">
        <v>21</v>
      </c>
      <c r="O46" s="165">
        <v>8</v>
      </c>
      <c r="P46" s="165">
        <v>12</v>
      </c>
      <c r="Q46" s="166">
        <v>200</v>
      </c>
      <c r="R46" s="166">
        <v>1</v>
      </c>
      <c r="S46" s="165">
        <v>466</v>
      </c>
    </row>
    <row r="47" spans="1:19" ht="15" customHeight="1">
      <c r="A47" s="156" t="s">
        <v>71</v>
      </c>
      <c r="B47" s="163">
        <v>11</v>
      </c>
      <c r="C47" s="163">
        <v>4</v>
      </c>
      <c r="D47" s="163">
        <v>53</v>
      </c>
      <c r="E47" s="163">
        <v>37</v>
      </c>
      <c r="F47" s="163">
        <v>62</v>
      </c>
      <c r="G47" s="163">
        <v>45</v>
      </c>
      <c r="H47" s="163">
        <v>68</v>
      </c>
      <c r="I47" s="164">
        <v>280</v>
      </c>
      <c r="J47" s="163">
        <v>81</v>
      </c>
      <c r="K47" s="163">
        <v>109</v>
      </c>
      <c r="L47" s="163">
        <v>291</v>
      </c>
      <c r="M47" s="163">
        <v>210</v>
      </c>
      <c r="N47" s="163">
        <v>73</v>
      </c>
      <c r="O47" s="163">
        <v>8</v>
      </c>
      <c r="P47" s="163">
        <v>128</v>
      </c>
      <c r="Q47" s="164">
        <v>900</v>
      </c>
      <c r="R47" s="164">
        <v>2</v>
      </c>
      <c r="S47" s="163">
        <v>1182</v>
      </c>
    </row>
    <row r="48" spans="1:19" ht="15" customHeight="1">
      <c r="A48" s="156" t="s">
        <v>72</v>
      </c>
      <c r="B48" s="163">
        <v>82</v>
      </c>
      <c r="C48" s="163">
        <v>50</v>
      </c>
      <c r="D48" s="163">
        <v>127</v>
      </c>
      <c r="E48" s="163">
        <v>175</v>
      </c>
      <c r="F48" s="163">
        <v>228</v>
      </c>
      <c r="G48" s="163">
        <v>101</v>
      </c>
      <c r="H48" s="163">
        <v>199</v>
      </c>
      <c r="I48" s="164">
        <v>962</v>
      </c>
      <c r="J48" s="163">
        <v>82</v>
      </c>
      <c r="K48" s="163">
        <v>39</v>
      </c>
      <c r="L48" s="163">
        <v>179</v>
      </c>
      <c r="M48" s="163">
        <v>156</v>
      </c>
      <c r="N48" s="163">
        <v>78</v>
      </c>
      <c r="O48" s="163">
        <v>9</v>
      </c>
      <c r="P48" s="163">
        <v>126</v>
      </c>
      <c r="Q48" s="164">
        <v>669</v>
      </c>
      <c r="R48" s="164">
        <v>0</v>
      </c>
      <c r="S48" s="163">
        <v>1631</v>
      </c>
    </row>
    <row r="49" spans="1:19" ht="15" customHeight="1">
      <c r="A49" s="156" t="s">
        <v>73</v>
      </c>
      <c r="B49" s="163">
        <v>9</v>
      </c>
      <c r="C49" s="163">
        <v>0</v>
      </c>
      <c r="D49" s="163">
        <v>40</v>
      </c>
      <c r="E49" s="163">
        <v>0</v>
      </c>
      <c r="F49" s="163">
        <v>19</v>
      </c>
      <c r="G49" s="163">
        <v>0</v>
      </c>
      <c r="H49" s="163">
        <v>14</v>
      </c>
      <c r="I49" s="164">
        <v>82</v>
      </c>
      <c r="J49" s="163">
        <v>5</v>
      </c>
      <c r="K49" s="163">
        <v>0</v>
      </c>
      <c r="L49" s="163">
        <v>4</v>
      </c>
      <c r="M49" s="163">
        <v>2</v>
      </c>
      <c r="N49" s="163">
        <v>3</v>
      </c>
      <c r="O49" s="163">
        <v>0</v>
      </c>
      <c r="P49" s="163">
        <v>2</v>
      </c>
      <c r="Q49" s="164">
        <v>16</v>
      </c>
      <c r="R49" s="164">
        <v>0</v>
      </c>
      <c r="S49" s="163">
        <v>98</v>
      </c>
    </row>
    <row r="50" spans="1:19" ht="15" customHeight="1">
      <c r="A50" s="160" t="s">
        <v>74</v>
      </c>
      <c r="B50" s="165">
        <v>64</v>
      </c>
      <c r="C50" s="165">
        <v>7</v>
      </c>
      <c r="D50" s="165">
        <v>61</v>
      </c>
      <c r="E50" s="165">
        <v>89</v>
      </c>
      <c r="F50" s="165">
        <v>183</v>
      </c>
      <c r="G50" s="165">
        <v>39</v>
      </c>
      <c r="H50" s="165">
        <v>102</v>
      </c>
      <c r="I50" s="166">
        <v>545</v>
      </c>
      <c r="J50" s="165">
        <v>105</v>
      </c>
      <c r="K50" s="165">
        <v>26</v>
      </c>
      <c r="L50" s="165">
        <v>199</v>
      </c>
      <c r="M50" s="165">
        <v>202</v>
      </c>
      <c r="N50" s="165">
        <v>114</v>
      </c>
      <c r="O50" s="165">
        <v>4</v>
      </c>
      <c r="P50" s="165">
        <v>73</v>
      </c>
      <c r="Q50" s="166">
        <v>723</v>
      </c>
      <c r="R50" s="166">
        <v>6</v>
      </c>
      <c r="S50" s="165">
        <v>1274</v>
      </c>
    </row>
    <row r="51" spans="1:19" ht="15" customHeight="1">
      <c r="A51" s="156" t="s">
        <v>75</v>
      </c>
      <c r="B51" s="163">
        <v>49</v>
      </c>
      <c r="C51" s="163">
        <v>0</v>
      </c>
      <c r="D51" s="163">
        <v>85</v>
      </c>
      <c r="E51" s="163">
        <v>77</v>
      </c>
      <c r="F51" s="163">
        <v>136</v>
      </c>
      <c r="G51" s="163">
        <v>7</v>
      </c>
      <c r="H51" s="163">
        <v>68</v>
      </c>
      <c r="I51" s="164">
        <v>422</v>
      </c>
      <c r="J51" s="163">
        <v>44</v>
      </c>
      <c r="K51" s="163">
        <v>17</v>
      </c>
      <c r="L51" s="163">
        <v>91</v>
      </c>
      <c r="M51" s="163">
        <v>84</v>
      </c>
      <c r="N51" s="163">
        <v>20</v>
      </c>
      <c r="O51" s="163">
        <v>0</v>
      </c>
      <c r="P51" s="163">
        <v>32</v>
      </c>
      <c r="Q51" s="164">
        <v>288</v>
      </c>
      <c r="R51" s="164">
        <v>0</v>
      </c>
      <c r="S51" s="163">
        <v>710</v>
      </c>
    </row>
    <row r="52" spans="1:19" ht="15" customHeight="1">
      <c r="A52" s="156" t="s">
        <v>76</v>
      </c>
      <c r="B52" s="163">
        <v>25</v>
      </c>
      <c r="C52" s="163">
        <v>0</v>
      </c>
      <c r="D52" s="163">
        <v>135</v>
      </c>
      <c r="E52" s="163">
        <v>57</v>
      </c>
      <c r="F52" s="163">
        <v>72</v>
      </c>
      <c r="G52" s="163">
        <v>14</v>
      </c>
      <c r="H52" s="163">
        <v>19</v>
      </c>
      <c r="I52" s="164">
        <v>322</v>
      </c>
      <c r="J52" s="163">
        <v>22</v>
      </c>
      <c r="K52" s="163">
        <v>2</v>
      </c>
      <c r="L52" s="163">
        <v>123</v>
      </c>
      <c r="M52" s="163">
        <v>78</v>
      </c>
      <c r="N52" s="163">
        <v>39</v>
      </c>
      <c r="O52" s="163">
        <v>3</v>
      </c>
      <c r="P52" s="163">
        <v>13</v>
      </c>
      <c r="Q52" s="164">
        <v>280</v>
      </c>
      <c r="R52" s="164">
        <v>0</v>
      </c>
      <c r="S52" s="163">
        <v>602</v>
      </c>
    </row>
    <row r="53" spans="1:19" ht="15" customHeight="1">
      <c r="A53" s="156" t="s">
        <v>77</v>
      </c>
      <c r="B53" s="163">
        <v>68</v>
      </c>
      <c r="C53" s="163">
        <v>12</v>
      </c>
      <c r="D53" s="163">
        <v>70</v>
      </c>
      <c r="E53" s="163">
        <v>100</v>
      </c>
      <c r="F53" s="163">
        <v>94</v>
      </c>
      <c r="G53" s="163">
        <v>41</v>
      </c>
      <c r="H53" s="163">
        <v>89</v>
      </c>
      <c r="I53" s="164">
        <v>474</v>
      </c>
      <c r="J53" s="163">
        <v>61</v>
      </c>
      <c r="K53" s="163">
        <v>40</v>
      </c>
      <c r="L53" s="163">
        <v>282</v>
      </c>
      <c r="M53" s="163">
        <v>153</v>
      </c>
      <c r="N53" s="163">
        <v>88</v>
      </c>
      <c r="O53" s="163">
        <v>0</v>
      </c>
      <c r="P53" s="163">
        <v>78</v>
      </c>
      <c r="Q53" s="164">
        <v>702</v>
      </c>
      <c r="R53" s="164">
        <v>3</v>
      </c>
      <c r="S53" s="163">
        <v>1179</v>
      </c>
    </row>
    <row r="54" spans="1:19" ht="15" customHeight="1">
      <c r="A54" s="160" t="s">
        <v>78</v>
      </c>
      <c r="B54" s="165">
        <v>2</v>
      </c>
      <c r="C54" s="165">
        <v>2</v>
      </c>
      <c r="D54" s="165">
        <v>4</v>
      </c>
      <c r="E54" s="165">
        <v>1</v>
      </c>
      <c r="F54" s="165">
        <v>0</v>
      </c>
      <c r="G54" s="165">
        <v>2</v>
      </c>
      <c r="H54" s="165">
        <v>3</v>
      </c>
      <c r="I54" s="166">
        <v>14</v>
      </c>
      <c r="J54" s="165">
        <v>8</v>
      </c>
      <c r="K54" s="165">
        <v>4</v>
      </c>
      <c r="L54" s="165">
        <v>15</v>
      </c>
      <c r="M54" s="165">
        <v>5</v>
      </c>
      <c r="N54" s="165">
        <v>5</v>
      </c>
      <c r="O54" s="165">
        <v>0</v>
      </c>
      <c r="P54" s="165">
        <v>1</v>
      </c>
      <c r="Q54" s="166">
        <v>38</v>
      </c>
      <c r="R54" s="166">
        <v>0</v>
      </c>
      <c r="S54" s="165">
        <v>52</v>
      </c>
    </row>
    <row r="55" spans="1:19" ht="15" customHeight="1">
      <c r="A55" s="156" t="s">
        <v>79</v>
      </c>
      <c r="B55" s="163">
        <v>67</v>
      </c>
      <c r="C55" s="163">
        <v>2</v>
      </c>
      <c r="D55" s="163">
        <v>132</v>
      </c>
      <c r="E55" s="163">
        <v>122</v>
      </c>
      <c r="F55" s="163">
        <v>206</v>
      </c>
      <c r="G55" s="163">
        <v>5</v>
      </c>
      <c r="H55" s="163">
        <v>81</v>
      </c>
      <c r="I55" s="164">
        <v>615</v>
      </c>
      <c r="J55" s="163">
        <v>39</v>
      </c>
      <c r="K55" s="163">
        <v>9</v>
      </c>
      <c r="L55" s="163">
        <v>184</v>
      </c>
      <c r="M55" s="163">
        <v>110</v>
      </c>
      <c r="N55" s="163">
        <v>91</v>
      </c>
      <c r="O55" s="163">
        <v>3</v>
      </c>
      <c r="P55" s="163">
        <v>43</v>
      </c>
      <c r="Q55" s="164">
        <v>479</v>
      </c>
      <c r="R55" s="164">
        <v>0</v>
      </c>
      <c r="S55" s="163">
        <v>1094</v>
      </c>
    </row>
    <row r="56" spans="1:19" ht="15" customHeight="1">
      <c r="A56" s="156" t="s">
        <v>80</v>
      </c>
      <c r="B56" s="163">
        <v>15</v>
      </c>
      <c r="C56" s="163">
        <v>2</v>
      </c>
      <c r="D56" s="163">
        <v>32</v>
      </c>
      <c r="E56" s="163">
        <v>15</v>
      </c>
      <c r="F56" s="163">
        <v>29</v>
      </c>
      <c r="G56" s="163">
        <v>2</v>
      </c>
      <c r="H56" s="163">
        <v>14</v>
      </c>
      <c r="I56" s="164">
        <v>109</v>
      </c>
      <c r="J56" s="163">
        <v>4</v>
      </c>
      <c r="K56" s="163">
        <v>2</v>
      </c>
      <c r="L56" s="163">
        <v>6</v>
      </c>
      <c r="M56" s="163">
        <v>8</v>
      </c>
      <c r="N56" s="163">
        <v>3</v>
      </c>
      <c r="O56" s="163">
        <v>0</v>
      </c>
      <c r="P56" s="163">
        <v>5</v>
      </c>
      <c r="Q56" s="164">
        <v>28</v>
      </c>
      <c r="R56" s="164">
        <v>0</v>
      </c>
      <c r="S56" s="163">
        <v>137</v>
      </c>
    </row>
    <row r="57" spans="1:19" ht="15" customHeight="1">
      <c r="A57" s="156" t="s">
        <v>81</v>
      </c>
      <c r="B57" s="163">
        <v>76</v>
      </c>
      <c r="C57" s="163">
        <v>0</v>
      </c>
      <c r="D57" s="163">
        <v>103</v>
      </c>
      <c r="E57" s="163">
        <v>111</v>
      </c>
      <c r="F57" s="163">
        <v>96</v>
      </c>
      <c r="G57" s="163">
        <v>83</v>
      </c>
      <c r="H57" s="163">
        <v>66</v>
      </c>
      <c r="I57" s="164">
        <v>535</v>
      </c>
      <c r="J57" s="163">
        <v>113</v>
      </c>
      <c r="K57" s="163">
        <v>27</v>
      </c>
      <c r="L57" s="163">
        <v>304</v>
      </c>
      <c r="M57" s="163">
        <v>187</v>
      </c>
      <c r="N57" s="163">
        <v>61</v>
      </c>
      <c r="O57" s="163">
        <v>18</v>
      </c>
      <c r="P57" s="163">
        <v>68</v>
      </c>
      <c r="Q57" s="164">
        <v>778</v>
      </c>
      <c r="R57" s="164">
        <v>0</v>
      </c>
      <c r="S57" s="163">
        <v>1313</v>
      </c>
    </row>
    <row r="58" spans="1:19" ht="15" customHeight="1">
      <c r="A58" s="160" t="s">
        <v>82</v>
      </c>
      <c r="B58" s="165">
        <v>190</v>
      </c>
      <c r="C58" s="165">
        <v>11</v>
      </c>
      <c r="D58" s="165">
        <v>540</v>
      </c>
      <c r="E58" s="165">
        <v>306</v>
      </c>
      <c r="F58" s="165">
        <v>470</v>
      </c>
      <c r="G58" s="165">
        <v>42</v>
      </c>
      <c r="H58" s="165">
        <v>120</v>
      </c>
      <c r="I58" s="166">
        <v>1679</v>
      </c>
      <c r="J58" s="165">
        <v>474</v>
      </c>
      <c r="K58" s="165">
        <v>257</v>
      </c>
      <c r="L58" s="165">
        <v>793</v>
      </c>
      <c r="M58" s="165">
        <v>599</v>
      </c>
      <c r="N58" s="165">
        <v>446</v>
      </c>
      <c r="O58" s="165">
        <v>19</v>
      </c>
      <c r="P58" s="165">
        <v>133</v>
      </c>
      <c r="Q58" s="166">
        <v>2721</v>
      </c>
      <c r="R58" s="166">
        <v>8</v>
      </c>
      <c r="S58" s="165">
        <v>4408</v>
      </c>
    </row>
    <row r="59" spans="1:19" ht="15" customHeight="1">
      <c r="A59" s="156" t="s">
        <v>83</v>
      </c>
      <c r="B59" s="163">
        <v>24</v>
      </c>
      <c r="C59" s="163">
        <v>0</v>
      </c>
      <c r="D59" s="163">
        <v>32</v>
      </c>
      <c r="E59" s="163">
        <v>18</v>
      </c>
      <c r="F59" s="163">
        <v>21</v>
      </c>
      <c r="G59" s="163">
        <v>10</v>
      </c>
      <c r="H59" s="163">
        <v>8</v>
      </c>
      <c r="I59" s="164">
        <v>113</v>
      </c>
      <c r="J59" s="163">
        <v>33</v>
      </c>
      <c r="K59" s="163">
        <v>2</v>
      </c>
      <c r="L59" s="163">
        <v>93</v>
      </c>
      <c r="M59" s="163">
        <v>37</v>
      </c>
      <c r="N59" s="163">
        <v>18</v>
      </c>
      <c r="O59" s="163">
        <v>8</v>
      </c>
      <c r="P59" s="163">
        <v>15</v>
      </c>
      <c r="Q59" s="164">
        <v>206</v>
      </c>
      <c r="R59" s="164">
        <v>0</v>
      </c>
      <c r="S59" s="163">
        <v>319</v>
      </c>
    </row>
    <row r="60" spans="1:19" ht="15" customHeight="1">
      <c r="A60" s="156" t="s">
        <v>84</v>
      </c>
      <c r="B60" s="163">
        <v>7</v>
      </c>
      <c r="C60" s="163">
        <v>0</v>
      </c>
      <c r="D60" s="163">
        <v>8</v>
      </c>
      <c r="E60" s="163">
        <v>19</v>
      </c>
      <c r="F60" s="163">
        <v>15</v>
      </c>
      <c r="G60" s="163">
        <v>6</v>
      </c>
      <c r="H60" s="163">
        <v>9</v>
      </c>
      <c r="I60" s="164">
        <v>64</v>
      </c>
      <c r="J60" s="163">
        <v>2</v>
      </c>
      <c r="K60" s="163">
        <v>0</v>
      </c>
      <c r="L60" s="163">
        <v>6</v>
      </c>
      <c r="M60" s="163">
        <v>2</v>
      </c>
      <c r="N60" s="163">
        <v>1</v>
      </c>
      <c r="O60" s="163">
        <v>0</v>
      </c>
      <c r="P60" s="163">
        <v>1</v>
      </c>
      <c r="Q60" s="164">
        <v>12</v>
      </c>
      <c r="R60" s="164">
        <v>0</v>
      </c>
      <c r="S60" s="163">
        <v>76</v>
      </c>
    </row>
    <row r="61" spans="1:19" ht="15" customHeight="1">
      <c r="A61" s="156" t="s">
        <v>85</v>
      </c>
      <c r="B61" s="163">
        <v>59</v>
      </c>
      <c r="C61" s="163">
        <v>5</v>
      </c>
      <c r="D61" s="163">
        <v>118</v>
      </c>
      <c r="E61" s="163">
        <v>127</v>
      </c>
      <c r="F61" s="163">
        <v>108</v>
      </c>
      <c r="G61" s="163">
        <v>27</v>
      </c>
      <c r="H61" s="163">
        <v>66</v>
      </c>
      <c r="I61" s="164">
        <v>510</v>
      </c>
      <c r="J61" s="163">
        <v>90</v>
      </c>
      <c r="K61" s="163">
        <v>24</v>
      </c>
      <c r="L61" s="163">
        <v>175</v>
      </c>
      <c r="M61" s="163">
        <v>121</v>
      </c>
      <c r="N61" s="163">
        <v>49</v>
      </c>
      <c r="O61" s="163">
        <v>5</v>
      </c>
      <c r="P61" s="163">
        <v>28</v>
      </c>
      <c r="Q61" s="164">
        <v>492</v>
      </c>
      <c r="R61" s="164">
        <v>4</v>
      </c>
      <c r="S61" s="163">
        <v>1006</v>
      </c>
    </row>
    <row r="62" spans="1:19" ht="15" customHeight="1">
      <c r="A62" s="160" t="s">
        <v>86</v>
      </c>
      <c r="B62" s="165">
        <v>30</v>
      </c>
      <c r="C62" s="165">
        <v>25</v>
      </c>
      <c r="D62" s="165">
        <v>42</v>
      </c>
      <c r="E62" s="165">
        <v>63</v>
      </c>
      <c r="F62" s="165">
        <v>80</v>
      </c>
      <c r="G62" s="165">
        <v>36</v>
      </c>
      <c r="H62" s="165">
        <v>24</v>
      </c>
      <c r="I62" s="166">
        <v>300</v>
      </c>
      <c r="J62" s="165">
        <v>59</v>
      </c>
      <c r="K62" s="165">
        <v>43</v>
      </c>
      <c r="L62" s="165">
        <v>176</v>
      </c>
      <c r="M62" s="165">
        <v>108</v>
      </c>
      <c r="N62" s="165">
        <v>29</v>
      </c>
      <c r="O62" s="165">
        <v>1</v>
      </c>
      <c r="P62" s="165">
        <v>19</v>
      </c>
      <c r="Q62" s="166">
        <v>435</v>
      </c>
      <c r="R62" s="166">
        <v>8</v>
      </c>
      <c r="S62" s="165">
        <v>743</v>
      </c>
    </row>
    <row r="63" spans="1:19" ht="15" customHeight="1">
      <c r="A63" s="156" t="s">
        <v>87</v>
      </c>
      <c r="B63" s="163">
        <v>26</v>
      </c>
      <c r="C63" s="163">
        <v>0</v>
      </c>
      <c r="D63" s="163">
        <v>31</v>
      </c>
      <c r="E63" s="163">
        <v>31</v>
      </c>
      <c r="F63" s="163">
        <v>55</v>
      </c>
      <c r="G63" s="163">
        <v>10</v>
      </c>
      <c r="H63" s="163">
        <v>23</v>
      </c>
      <c r="I63" s="164">
        <v>176</v>
      </c>
      <c r="J63" s="163">
        <v>11</v>
      </c>
      <c r="K63" s="163">
        <v>0</v>
      </c>
      <c r="L63" s="163">
        <v>22</v>
      </c>
      <c r="M63" s="163">
        <v>36</v>
      </c>
      <c r="N63" s="163">
        <v>15</v>
      </c>
      <c r="O63" s="163">
        <v>1</v>
      </c>
      <c r="P63" s="163">
        <v>5</v>
      </c>
      <c r="Q63" s="164">
        <v>90</v>
      </c>
      <c r="R63" s="164">
        <v>0</v>
      </c>
      <c r="S63" s="163">
        <v>266</v>
      </c>
    </row>
    <row r="64" spans="1:19" ht="15" customHeight="1">
      <c r="A64" s="156" t="s">
        <v>88</v>
      </c>
      <c r="B64" s="163">
        <v>26</v>
      </c>
      <c r="C64" s="163">
        <v>8</v>
      </c>
      <c r="D64" s="163">
        <v>71</v>
      </c>
      <c r="E64" s="163">
        <v>76</v>
      </c>
      <c r="F64" s="163">
        <v>80</v>
      </c>
      <c r="G64" s="163">
        <v>23</v>
      </c>
      <c r="H64" s="163">
        <v>56</v>
      </c>
      <c r="I64" s="164">
        <v>340</v>
      </c>
      <c r="J64" s="163">
        <v>37</v>
      </c>
      <c r="K64" s="163">
        <v>13</v>
      </c>
      <c r="L64" s="163">
        <v>105</v>
      </c>
      <c r="M64" s="163">
        <v>76</v>
      </c>
      <c r="N64" s="163">
        <v>27</v>
      </c>
      <c r="O64" s="163">
        <v>0</v>
      </c>
      <c r="P64" s="163">
        <v>6</v>
      </c>
      <c r="Q64" s="164">
        <v>264</v>
      </c>
      <c r="R64" s="164">
        <v>0</v>
      </c>
      <c r="S64" s="163">
        <v>604</v>
      </c>
    </row>
    <row r="65" spans="1:19" ht="15" customHeight="1" thickBot="1">
      <c r="A65" s="156" t="s">
        <v>89</v>
      </c>
      <c r="B65" s="163">
        <v>31</v>
      </c>
      <c r="C65" s="163">
        <v>0</v>
      </c>
      <c r="D65" s="163">
        <v>37</v>
      </c>
      <c r="E65" s="163">
        <v>15</v>
      </c>
      <c r="F65" s="163">
        <v>12</v>
      </c>
      <c r="G65" s="163">
        <v>10</v>
      </c>
      <c r="H65" s="163">
        <v>10</v>
      </c>
      <c r="I65" s="164">
        <v>115</v>
      </c>
      <c r="J65" s="163">
        <v>5</v>
      </c>
      <c r="K65" s="163">
        <v>0</v>
      </c>
      <c r="L65" s="163">
        <v>4</v>
      </c>
      <c r="M65" s="163">
        <v>4</v>
      </c>
      <c r="N65" s="163">
        <v>1</v>
      </c>
      <c r="O65" s="163">
        <v>0</v>
      </c>
      <c r="P65" s="163">
        <v>2</v>
      </c>
      <c r="Q65" s="164">
        <v>16</v>
      </c>
      <c r="R65" s="164">
        <v>3</v>
      </c>
      <c r="S65" s="163">
        <v>134</v>
      </c>
    </row>
    <row r="66" spans="1:19" ht="21" customHeight="1" thickTop="1">
      <c r="A66" s="167" t="s">
        <v>90</v>
      </c>
      <c r="B66" s="168">
        <v>2055</v>
      </c>
      <c r="C66" s="168">
        <v>358</v>
      </c>
      <c r="D66" s="168">
        <v>3962</v>
      </c>
      <c r="E66" s="168">
        <v>3412</v>
      </c>
      <c r="F66" s="168">
        <v>4237</v>
      </c>
      <c r="G66" s="168">
        <v>1064</v>
      </c>
      <c r="H66" s="168">
        <v>2259</v>
      </c>
      <c r="I66" s="169">
        <v>17347</v>
      </c>
      <c r="J66" s="168">
        <v>3553</v>
      </c>
      <c r="K66" s="168">
        <v>1661</v>
      </c>
      <c r="L66" s="168">
        <v>8407</v>
      </c>
      <c r="M66" s="168">
        <v>6336</v>
      </c>
      <c r="N66" s="168">
        <v>2820</v>
      </c>
      <c r="O66" s="168">
        <v>303</v>
      </c>
      <c r="P66" s="168">
        <v>2123</v>
      </c>
      <c r="Q66" s="169">
        <v>25203</v>
      </c>
      <c r="R66" s="169">
        <v>171</v>
      </c>
      <c r="S66" s="168">
        <v>42721</v>
      </c>
    </row>
    <row r="67" spans="1:19" ht="15" customHeight="1">
      <c r="A67" s="160" t="s">
        <v>91</v>
      </c>
      <c r="B67" s="165">
        <v>21</v>
      </c>
      <c r="C67" s="165">
        <v>0</v>
      </c>
      <c r="D67" s="165">
        <v>39</v>
      </c>
      <c r="E67" s="165">
        <v>45</v>
      </c>
      <c r="F67" s="165">
        <v>6</v>
      </c>
      <c r="G67" s="165">
        <v>29</v>
      </c>
      <c r="H67" s="165">
        <v>1</v>
      </c>
      <c r="I67" s="166">
        <v>141</v>
      </c>
      <c r="J67" s="165">
        <v>29</v>
      </c>
      <c r="K67" s="165">
        <v>0</v>
      </c>
      <c r="L67" s="165">
        <v>56</v>
      </c>
      <c r="M67" s="165">
        <v>26</v>
      </c>
      <c r="N67" s="165">
        <v>14</v>
      </c>
      <c r="O67" s="165">
        <v>0</v>
      </c>
      <c r="P67" s="165">
        <v>5</v>
      </c>
      <c r="Q67" s="166">
        <v>130</v>
      </c>
      <c r="R67" s="166">
        <v>0</v>
      </c>
      <c r="S67" s="165">
        <v>271</v>
      </c>
    </row>
    <row r="68" spans="1:19" ht="21" customHeight="1">
      <c r="A68" s="170" t="s">
        <v>92</v>
      </c>
      <c r="B68" s="165">
        <v>2076</v>
      </c>
      <c r="C68" s="165">
        <v>358</v>
      </c>
      <c r="D68" s="165">
        <v>4001</v>
      </c>
      <c r="E68" s="165">
        <v>3457</v>
      </c>
      <c r="F68" s="165">
        <v>4243</v>
      </c>
      <c r="G68" s="165">
        <v>1093</v>
      </c>
      <c r="H68" s="165">
        <v>2260</v>
      </c>
      <c r="I68" s="166">
        <v>17488</v>
      </c>
      <c r="J68" s="165">
        <v>3582</v>
      </c>
      <c r="K68" s="165">
        <v>1661</v>
      </c>
      <c r="L68" s="165">
        <v>8463</v>
      </c>
      <c r="M68" s="165">
        <v>6362</v>
      </c>
      <c r="N68" s="165">
        <v>2834</v>
      </c>
      <c r="O68" s="165">
        <v>303</v>
      </c>
      <c r="P68" s="165">
        <v>2128</v>
      </c>
      <c r="Q68" s="166">
        <v>25333</v>
      </c>
      <c r="R68" s="166">
        <v>171</v>
      </c>
      <c r="S68" s="165">
        <v>42992</v>
      </c>
    </row>
    <row r="69" spans="1:19" ht="24.75" customHeight="1">
      <c r="A69" s="171" t="s">
        <v>134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3"/>
    </row>
    <row r="70" spans="1:19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</row>
    <row r="71" spans="1:19">
      <c r="A71" s="174"/>
      <c r="B71" s="174"/>
      <c r="C71" s="174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</row>
    <row r="76" spans="1:19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</row>
    <row r="77" spans="1:19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</row>
    <row r="78" spans="1:19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</row>
    <row r="79" spans="1:19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19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</row>
    <row r="81" spans="1:19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</row>
    <row r="82" spans="1:19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</row>
    <row r="83" spans="1:19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1:19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</row>
    <row r="85" spans="1:19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1:19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</row>
    <row r="87" spans="1:19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</row>
    <row r="88" spans="1:19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</row>
    <row r="89" spans="1:19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</row>
    <row r="90" spans="1:19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</row>
    <row r="91" spans="1:19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</row>
    <row r="92" spans="1:19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</row>
    <row r="93" spans="1:19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</row>
    <row r="94" spans="1:19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08BF-43C5-4D57-B73A-D182B4243517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VLOOKUP($R15,'1980'!$U$325:$AK$378,3)</f>
        <v>74</v>
      </c>
      <c r="C15" s="22">
        <f>VLOOKUP($R15,'1980'!$U$325:$AK$378,4)</f>
        <v>67</v>
      </c>
      <c r="D15" s="22">
        <f>VLOOKUP($R15,'1980'!$U$325:$AK$378,5)</f>
        <v>89</v>
      </c>
      <c r="E15" s="22">
        <f>VLOOKUP($R15,'1980'!$U$325:$AK$378,6)</f>
        <v>125</v>
      </c>
      <c r="F15" s="22">
        <f>VLOOKUP($R15,'1980'!$U$325:$AK$378,7)</f>
        <v>41</v>
      </c>
      <c r="G15" s="22">
        <f>VLOOKUP($R15,'1980'!$U$325:$AK$378,8)</f>
        <v>291</v>
      </c>
      <c r="H15" s="23">
        <f>VLOOKUP($R15,'1980'!$U$325:$AK$378,9)</f>
        <v>687</v>
      </c>
      <c r="I15" s="22">
        <f>VLOOKUP($R15,'1980'!$U$325:$AK$378,10)</f>
        <v>24</v>
      </c>
      <c r="J15" s="22">
        <f>VLOOKUP($R15,'1980'!$U$325:$AK$378,11)</f>
        <v>0</v>
      </c>
      <c r="K15" s="22">
        <f>VLOOKUP($R15,'1980'!$U$325:$AK$378,12)</f>
        <v>42</v>
      </c>
      <c r="L15" s="22">
        <f>VLOOKUP($R15,'1980'!$U$325:$AK$378,13)</f>
        <v>51</v>
      </c>
      <c r="M15" s="22">
        <f>VLOOKUP($R15,'1980'!$U$325:$AK$378,14)</f>
        <v>105</v>
      </c>
      <c r="N15" s="22">
        <f>VLOOKUP($R15,'1980'!$U$325:$AK$378,15)</f>
        <v>172</v>
      </c>
      <c r="O15" s="23">
        <f>VLOOKUP($R15,'1980'!$U$325:$AK$378,16)</f>
        <v>394</v>
      </c>
      <c r="P15" s="22">
        <f>VLOOKUP($R15,'1980'!$U$325:$AK$378,17)</f>
        <v>1081</v>
      </c>
      <c r="R15">
        <v>1</v>
      </c>
    </row>
    <row r="16" spans="1:18">
      <c r="A16" s="38" t="s">
        <v>40</v>
      </c>
      <c r="B16" s="22">
        <f>VLOOKUP($R16,'1980'!$U$325:$AK$378,3)</f>
        <v>30</v>
      </c>
      <c r="C16" s="22">
        <f>VLOOKUP($R16,'1980'!$U$325:$AK$378,4)</f>
        <v>3</v>
      </c>
      <c r="D16" s="22">
        <f>VLOOKUP($R16,'1980'!$U$325:$AK$378,5)</f>
        <v>5</v>
      </c>
      <c r="E16" s="22">
        <f>VLOOKUP($R16,'1980'!$U$325:$AK$378,6)</f>
        <v>14</v>
      </c>
      <c r="F16" s="22">
        <f>VLOOKUP($R16,'1980'!$U$325:$AK$378,7)</f>
        <v>2</v>
      </c>
      <c r="G16" s="22">
        <f>VLOOKUP($R16,'1980'!$U$325:$AK$378,8)</f>
        <v>14</v>
      </c>
      <c r="H16" s="23">
        <f>VLOOKUP($R16,'1980'!$U$325:$AK$378,9)</f>
        <v>68</v>
      </c>
      <c r="I16" s="22">
        <f>VLOOKUP($R16,'1980'!$U$325:$AK$378,10)</f>
        <v>11</v>
      </c>
      <c r="J16" s="22">
        <f>VLOOKUP($R16,'1980'!$U$325:$AK$378,11)</f>
        <v>0</v>
      </c>
      <c r="K16" s="22">
        <f>VLOOKUP($R16,'1980'!$U$325:$AK$378,12)</f>
        <v>5</v>
      </c>
      <c r="L16" s="22">
        <f>VLOOKUP($R16,'1980'!$U$325:$AK$378,13)</f>
        <v>6</v>
      </c>
      <c r="M16" s="22">
        <f>VLOOKUP($R16,'1980'!$U$325:$AK$378,14)</f>
        <v>7</v>
      </c>
      <c r="N16" s="22">
        <f>VLOOKUP($R16,'1980'!$U$325:$AK$378,15)</f>
        <v>4</v>
      </c>
      <c r="O16" s="23">
        <f>VLOOKUP($R16,'1980'!$U$325:$AK$378,16)</f>
        <v>33</v>
      </c>
      <c r="P16" s="22">
        <f>VLOOKUP($R16,'1980'!$U$325:$AK$378,17)</f>
        <v>101</v>
      </c>
      <c r="R16">
        <v>2</v>
      </c>
    </row>
    <row r="17" spans="1:18">
      <c r="A17" s="38" t="s">
        <v>41</v>
      </c>
      <c r="B17" s="22">
        <f>VLOOKUP($R17,'1980'!$U$325:$AK$378,3)</f>
        <v>105</v>
      </c>
      <c r="C17" s="22">
        <f>VLOOKUP($R17,'1980'!$U$325:$AK$378,4)</f>
        <v>82</v>
      </c>
      <c r="D17" s="22">
        <f>VLOOKUP($R17,'1980'!$U$325:$AK$378,5)</f>
        <v>111</v>
      </c>
      <c r="E17" s="22">
        <f>VLOOKUP($R17,'1980'!$U$325:$AK$378,6)</f>
        <v>105</v>
      </c>
      <c r="F17" s="22">
        <f>VLOOKUP($R17,'1980'!$U$325:$AK$378,7)</f>
        <v>7</v>
      </c>
      <c r="G17" s="22">
        <f>VLOOKUP($R17,'1980'!$U$325:$AK$378,8)</f>
        <v>157</v>
      </c>
      <c r="H17" s="23">
        <f>VLOOKUP($R17,'1980'!$U$325:$AK$378,9)</f>
        <v>567</v>
      </c>
      <c r="I17" s="22">
        <f>VLOOKUP($R17,'1980'!$U$325:$AK$378,10)</f>
        <v>27</v>
      </c>
      <c r="J17" s="22">
        <f>VLOOKUP($R17,'1980'!$U$325:$AK$378,11)</f>
        <v>5</v>
      </c>
      <c r="K17" s="22">
        <f>VLOOKUP($R17,'1980'!$U$325:$AK$378,12)</f>
        <v>117</v>
      </c>
      <c r="L17" s="22">
        <f>VLOOKUP($R17,'1980'!$U$325:$AK$378,13)</f>
        <v>224</v>
      </c>
      <c r="M17" s="22">
        <f>VLOOKUP($R17,'1980'!$U$325:$AK$378,14)</f>
        <v>14</v>
      </c>
      <c r="N17" s="22">
        <f>VLOOKUP($R17,'1980'!$U$325:$AK$378,15)</f>
        <v>53</v>
      </c>
      <c r="O17" s="23">
        <f>VLOOKUP($R17,'1980'!$U$325:$AK$378,16)</f>
        <v>440</v>
      </c>
      <c r="P17" s="22">
        <f>VLOOKUP($R17,'1980'!$U$325:$AK$378,17)</f>
        <v>1007</v>
      </c>
      <c r="R17">
        <v>4</v>
      </c>
    </row>
    <row r="18" spans="1:18">
      <c r="A18" s="44" t="s">
        <v>42</v>
      </c>
      <c r="B18" s="45">
        <f>VLOOKUP($R18,'1980'!$U$325:$AK$378,3)</f>
        <v>27</v>
      </c>
      <c r="C18" s="45">
        <f>VLOOKUP($R18,'1980'!$U$325:$AK$378,4)</f>
        <v>110</v>
      </c>
      <c r="D18" s="45">
        <f>VLOOKUP($R18,'1980'!$U$325:$AK$378,5)</f>
        <v>96</v>
      </c>
      <c r="E18" s="45">
        <f>VLOOKUP($R18,'1980'!$U$325:$AK$378,6)</f>
        <v>139</v>
      </c>
      <c r="F18" s="45">
        <f>VLOOKUP($R18,'1980'!$U$325:$AK$378,7)</f>
        <v>21</v>
      </c>
      <c r="G18" s="45">
        <f>VLOOKUP($R18,'1980'!$U$325:$AK$378,8)</f>
        <v>72</v>
      </c>
      <c r="H18" s="46">
        <f>VLOOKUP($R18,'1980'!$U$325:$AK$378,9)</f>
        <v>465</v>
      </c>
      <c r="I18" s="45">
        <f>VLOOKUP($R18,'1980'!$U$325:$AK$378,10)</f>
        <v>9</v>
      </c>
      <c r="J18" s="45">
        <f>VLOOKUP($R18,'1980'!$U$325:$AK$378,11)</f>
        <v>9</v>
      </c>
      <c r="K18" s="45">
        <f>VLOOKUP($R18,'1980'!$U$325:$AK$378,12)</f>
        <v>54</v>
      </c>
      <c r="L18" s="45">
        <f>VLOOKUP($R18,'1980'!$U$325:$AK$378,13)</f>
        <v>40</v>
      </c>
      <c r="M18" s="45">
        <f>VLOOKUP($R18,'1980'!$U$325:$AK$378,14)</f>
        <v>10</v>
      </c>
      <c r="N18" s="45">
        <f>VLOOKUP($R18,'1980'!$U$325:$AK$378,15)</f>
        <v>16</v>
      </c>
      <c r="O18" s="46">
        <f>VLOOKUP($R18,'1980'!$U$325:$AK$378,16)</f>
        <v>138</v>
      </c>
      <c r="P18" s="45">
        <f>VLOOKUP($R18,'1980'!$U$325:$AK$378,17)</f>
        <v>603</v>
      </c>
      <c r="R18">
        <v>5</v>
      </c>
    </row>
    <row r="19" spans="1:18">
      <c r="A19" s="38" t="s">
        <v>43</v>
      </c>
      <c r="B19" s="22">
        <f>VLOOKUP($R19,'1980'!$U$325:$AK$378,3)</f>
        <v>231</v>
      </c>
      <c r="C19" s="22">
        <f>VLOOKUP($R19,'1980'!$U$325:$AK$378,4)</f>
        <v>440</v>
      </c>
      <c r="D19" s="22">
        <f>VLOOKUP($R19,'1980'!$U$325:$AK$378,5)</f>
        <v>470</v>
      </c>
      <c r="E19" s="22">
        <f>VLOOKUP($R19,'1980'!$U$325:$AK$378,6)</f>
        <v>559</v>
      </c>
      <c r="F19" s="22">
        <f>VLOOKUP($R19,'1980'!$U$325:$AK$378,7)</f>
        <v>181</v>
      </c>
      <c r="G19" s="22">
        <f>VLOOKUP($R19,'1980'!$U$325:$AK$378,8)</f>
        <v>262</v>
      </c>
      <c r="H19" s="23">
        <f>VLOOKUP($R19,'1980'!$U$325:$AK$378,9)</f>
        <v>2143</v>
      </c>
      <c r="I19" s="22">
        <f>VLOOKUP($R19,'1980'!$U$325:$AK$378,10)</f>
        <v>289</v>
      </c>
      <c r="J19" s="22">
        <f>VLOOKUP($R19,'1980'!$U$325:$AK$378,11)</f>
        <v>321</v>
      </c>
      <c r="K19" s="22">
        <f>VLOOKUP($R19,'1980'!$U$325:$AK$378,12)</f>
        <v>1197</v>
      </c>
      <c r="L19" s="22">
        <f>VLOOKUP($R19,'1980'!$U$325:$AK$378,13)</f>
        <v>780</v>
      </c>
      <c r="M19" s="22">
        <f>VLOOKUP($R19,'1980'!$U$325:$AK$378,14)</f>
        <v>226</v>
      </c>
      <c r="N19" s="22">
        <f>VLOOKUP($R19,'1980'!$U$325:$AK$378,15)</f>
        <v>297</v>
      </c>
      <c r="O19" s="23">
        <f>VLOOKUP($R19,'1980'!$U$325:$AK$378,16)</f>
        <v>3110</v>
      </c>
      <c r="P19" s="22">
        <f>VLOOKUP($R19,'1980'!$U$325:$AK$378,17)</f>
        <v>5253</v>
      </c>
      <c r="R19">
        <v>6</v>
      </c>
    </row>
    <row r="20" spans="1:18">
      <c r="A20" s="38" t="s">
        <v>44</v>
      </c>
      <c r="B20" s="22">
        <f>VLOOKUP($R20,'1980'!$U$325:$AK$378,3)</f>
        <v>75</v>
      </c>
      <c r="C20" s="22">
        <f>VLOOKUP($R20,'1980'!$U$325:$AK$378,4)</f>
        <v>84</v>
      </c>
      <c r="D20" s="22">
        <f>VLOOKUP($R20,'1980'!$U$325:$AK$378,5)</f>
        <v>37</v>
      </c>
      <c r="E20" s="22">
        <f>VLOOKUP($R20,'1980'!$U$325:$AK$378,6)</f>
        <v>84</v>
      </c>
      <c r="F20" s="22">
        <f>VLOOKUP($R20,'1980'!$U$325:$AK$378,7)</f>
        <v>33</v>
      </c>
      <c r="G20" s="22">
        <f>VLOOKUP($R20,'1980'!$U$325:$AK$378,8)</f>
        <v>27</v>
      </c>
      <c r="H20" s="23">
        <f>VLOOKUP($R20,'1980'!$U$325:$AK$378,9)</f>
        <v>340</v>
      </c>
      <c r="I20" s="22">
        <f>VLOOKUP($R20,'1980'!$U$325:$AK$378,10)</f>
        <v>40</v>
      </c>
      <c r="J20" s="22">
        <f>VLOOKUP($R20,'1980'!$U$325:$AK$378,11)</f>
        <v>29</v>
      </c>
      <c r="K20" s="22">
        <f>VLOOKUP($R20,'1980'!$U$325:$AK$378,12)</f>
        <v>90</v>
      </c>
      <c r="L20" s="22">
        <f>VLOOKUP($R20,'1980'!$U$325:$AK$378,13)</f>
        <v>53</v>
      </c>
      <c r="M20" s="22">
        <f>VLOOKUP($R20,'1980'!$U$325:$AK$378,14)</f>
        <v>22</v>
      </c>
      <c r="N20" s="22">
        <f>VLOOKUP($R20,'1980'!$U$325:$AK$378,15)</f>
        <v>29</v>
      </c>
      <c r="O20" s="23">
        <f>VLOOKUP($R20,'1980'!$U$325:$AK$378,16)</f>
        <v>263</v>
      </c>
      <c r="P20" s="22">
        <f>VLOOKUP($R20,'1980'!$U$325:$AK$378,17)</f>
        <v>603</v>
      </c>
      <c r="R20">
        <v>8</v>
      </c>
    </row>
    <row r="21" spans="1:18">
      <c r="A21" s="38" t="s">
        <v>45</v>
      </c>
      <c r="B21" s="22">
        <f>VLOOKUP($R21,'1980'!$U$325:$AK$378,3)</f>
        <v>13</v>
      </c>
      <c r="C21" s="22">
        <f>VLOOKUP($R21,'1980'!$U$325:$AK$378,4)</f>
        <v>22</v>
      </c>
      <c r="D21" s="22">
        <f>VLOOKUP($R21,'1980'!$U$325:$AK$378,5)</f>
        <v>27</v>
      </c>
      <c r="E21" s="22">
        <f>VLOOKUP($R21,'1980'!$U$325:$AK$378,6)</f>
        <v>37</v>
      </c>
      <c r="F21" s="22">
        <f>VLOOKUP($R21,'1980'!$U$325:$AK$378,7)</f>
        <v>10</v>
      </c>
      <c r="G21" s="22">
        <f>VLOOKUP($R21,'1980'!$U$325:$AK$378,8)</f>
        <v>23</v>
      </c>
      <c r="H21" s="23">
        <f>VLOOKUP($R21,'1980'!$U$325:$AK$378,9)</f>
        <v>132</v>
      </c>
      <c r="I21" s="22">
        <f>VLOOKUP($R21,'1980'!$U$325:$AK$378,10)</f>
        <v>48</v>
      </c>
      <c r="J21" s="22">
        <f>VLOOKUP($R21,'1980'!$U$325:$AK$378,11)</f>
        <v>25</v>
      </c>
      <c r="K21" s="22">
        <f>VLOOKUP($R21,'1980'!$U$325:$AK$378,12)</f>
        <v>92</v>
      </c>
      <c r="L21" s="22">
        <f>VLOOKUP($R21,'1980'!$U$325:$AK$378,13)</f>
        <v>59</v>
      </c>
      <c r="M21" s="22">
        <f>VLOOKUP($R21,'1980'!$U$325:$AK$378,14)</f>
        <v>62</v>
      </c>
      <c r="N21" s="22">
        <f>VLOOKUP($R21,'1980'!$U$325:$AK$378,15)</f>
        <v>37</v>
      </c>
      <c r="O21" s="23">
        <f>VLOOKUP($R21,'1980'!$U$325:$AK$378,16)</f>
        <v>323</v>
      </c>
      <c r="P21" s="22">
        <f>VLOOKUP($R21,'1980'!$U$325:$AK$378,17)</f>
        <v>455</v>
      </c>
      <c r="R21">
        <v>9</v>
      </c>
    </row>
    <row r="22" spans="1:18">
      <c r="A22" s="44" t="s">
        <v>46</v>
      </c>
      <c r="B22" s="45">
        <f>VLOOKUP($R22,'1980'!$U$325:$AK$378,3)</f>
        <v>0</v>
      </c>
      <c r="C22" s="45">
        <f>VLOOKUP($R22,'1980'!$U$325:$AK$378,4)</f>
        <v>32</v>
      </c>
      <c r="D22" s="45">
        <f>VLOOKUP($R22,'1980'!$U$325:$AK$378,5)</f>
        <v>5</v>
      </c>
      <c r="E22" s="45">
        <f>VLOOKUP($R22,'1980'!$U$325:$AK$378,6)</f>
        <v>27</v>
      </c>
      <c r="F22" s="45">
        <f>VLOOKUP($R22,'1980'!$U$325:$AK$378,7)</f>
        <v>3</v>
      </c>
      <c r="G22" s="45">
        <f>VLOOKUP($R22,'1980'!$U$325:$AK$378,8)</f>
        <v>22</v>
      </c>
      <c r="H22" s="46">
        <f>VLOOKUP($R22,'1980'!$U$325:$AK$378,9)</f>
        <v>89</v>
      </c>
      <c r="I22" s="45">
        <f>VLOOKUP($R22,'1980'!$U$325:$AK$378,10)</f>
        <v>6</v>
      </c>
      <c r="J22" s="45">
        <f>VLOOKUP($R22,'1980'!$U$325:$AK$378,11)</f>
        <v>0</v>
      </c>
      <c r="K22" s="45">
        <f>VLOOKUP($R22,'1980'!$U$325:$AK$378,12)</f>
        <v>19</v>
      </c>
      <c r="L22" s="45">
        <f>VLOOKUP($R22,'1980'!$U$325:$AK$378,13)</f>
        <v>12</v>
      </c>
      <c r="M22" s="45">
        <f>VLOOKUP($R22,'1980'!$U$325:$AK$378,14)</f>
        <v>8</v>
      </c>
      <c r="N22" s="45">
        <f>VLOOKUP($R22,'1980'!$U$325:$AK$378,15)</f>
        <v>2</v>
      </c>
      <c r="O22" s="46">
        <f>VLOOKUP($R22,'1980'!$U$325:$AK$378,16)</f>
        <v>47</v>
      </c>
      <c r="P22" s="45">
        <f>VLOOKUP($R22,'1980'!$U$325:$AK$378,17)</f>
        <v>136</v>
      </c>
      <c r="R22">
        <v>10</v>
      </c>
    </row>
    <row r="23" spans="1:18">
      <c r="A23" s="38" t="s">
        <v>47</v>
      </c>
      <c r="B23" s="22">
        <f>VLOOKUP($R23,'1980'!$U$325:$AK$378,3)</f>
        <v>0</v>
      </c>
      <c r="C23" s="22">
        <f>VLOOKUP($R23,'1980'!$U$325:$AK$378,4)</f>
        <v>0</v>
      </c>
      <c r="D23" s="22">
        <f>VLOOKUP($R23,'1980'!$U$325:$AK$378,5)</f>
        <v>0</v>
      </c>
      <c r="E23" s="22">
        <f>VLOOKUP($R23,'1980'!$U$325:$AK$378,6)</f>
        <v>0</v>
      </c>
      <c r="F23" s="22">
        <f>VLOOKUP($R23,'1980'!$U$325:$AK$378,7)</f>
        <v>0</v>
      </c>
      <c r="G23" s="22">
        <f>VLOOKUP($R23,'1980'!$U$325:$AK$378,8)</f>
        <v>0</v>
      </c>
      <c r="H23" s="23">
        <f>VLOOKUP($R23,'1980'!$U$325:$AK$378,9)</f>
        <v>0</v>
      </c>
      <c r="I23" s="22">
        <f>VLOOKUP($R23,'1980'!$U$325:$AK$378,10)</f>
        <v>2</v>
      </c>
      <c r="J23" s="22">
        <f>VLOOKUP($R23,'1980'!$U$325:$AK$378,11)</f>
        <v>5</v>
      </c>
      <c r="K23" s="22">
        <f>VLOOKUP($R23,'1980'!$U$325:$AK$378,12)</f>
        <v>18</v>
      </c>
      <c r="L23" s="22">
        <f>VLOOKUP($R23,'1980'!$U$325:$AK$378,13)</f>
        <v>10</v>
      </c>
      <c r="M23" s="22">
        <f>VLOOKUP($R23,'1980'!$U$325:$AK$378,14)</f>
        <v>1</v>
      </c>
      <c r="N23" s="22">
        <f>VLOOKUP($R23,'1980'!$U$325:$AK$378,15)</f>
        <v>8</v>
      </c>
      <c r="O23" s="23">
        <f>VLOOKUP($R23,'1980'!$U$325:$AK$378,16)</f>
        <v>44</v>
      </c>
      <c r="P23" s="22">
        <f>VLOOKUP($R23,'1980'!$U$325:$AK$378,17)</f>
        <v>44</v>
      </c>
      <c r="R23">
        <v>11</v>
      </c>
    </row>
    <row r="24" spans="1:18">
      <c r="A24" s="38" t="s">
        <v>48</v>
      </c>
      <c r="B24" s="22">
        <f>VLOOKUP($R24,'1980'!$U$325:$AK$378,3)</f>
        <v>119</v>
      </c>
      <c r="C24" s="22">
        <f>VLOOKUP($R24,'1980'!$U$325:$AK$378,4)</f>
        <v>653</v>
      </c>
      <c r="D24" s="22">
        <f>VLOOKUP($R24,'1980'!$U$325:$AK$378,5)</f>
        <v>326</v>
      </c>
      <c r="E24" s="22">
        <f>VLOOKUP($R24,'1980'!$U$325:$AK$378,6)</f>
        <v>220</v>
      </c>
      <c r="F24" s="22">
        <f>VLOOKUP($R24,'1980'!$U$325:$AK$378,7)</f>
        <v>104</v>
      </c>
      <c r="G24" s="22">
        <f>VLOOKUP($R24,'1980'!$U$325:$AK$378,8)</f>
        <v>386</v>
      </c>
      <c r="H24" s="23">
        <f>VLOOKUP($R24,'1980'!$U$325:$AK$378,9)</f>
        <v>1808</v>
      </c>
      <c r="I24" s="22">
        <f>VLOOKUP($R24,'1980'!$U$325:$AK$378,10)</f>
        <v>93</v>
      </c>
      <c r="J24" s="22">
        <f>VLOOKUP($R24,'1980'!$U$325:$AK$378,11)</f>
        <v>3</v>
      </c>
      <c r="K24" s="22">
        <f>VLOOKUP($R24,'1980'!$U$325:$AK$378,12)</f>
        <v>375</v>
      </c>
      <c r="L24" s="22">
        <f>VLOOKUP($R24,'1980'!$U$325:$AK$378,13)</f>
        <v>179</v>
      </c>
      <c r="M24" s="22">
        <f>VLOOKUP($R24,'1980'!$U$325:$AK$378,14)</f>
        <v>0</v>
      </c>
      <c r="N24" s="22">
        <f>VLOOKUP($R24,'1980'!$U$325:$AK$378,15)</f>
        <v>373</v>
      </c>
      <c r="O24" s="23">
        <f>VLOOKUP($R24,'1980'!$U$325:$AK$378,16)</f>
        <v>1023</v>
      </c>
      <c r="P24" s="22">
        <f>VLOOKUP($R24,'1980'!$U$325:$AK$378,17)</f>
        <v>2831</v>
      </c>
      <c r="R24">
        <v>12</v>
      </c>
    </row>
    <row r="25" spans="1:18">
      <c r="A25" s="38" t="s">
        <v>49</v>
      </c>
      <c r="B25" s="22">
        <f>VLOOKUP($R25,'1980'!$U$325:$AK$378,3)</f>
        <v>76</v>
      </c>
      <c r="C25" s="22">
        <f>VLOOKUP($R25,'1980'!$U$325:$AK$378,4)</f>
        <v>149</v>
      </c>
      <c r="D25" s="22">
        <f>VLOOKUP($R25,'1980'!$U$325:$AK$378,5)</f>
        <v>259</v>
      </c>
      <c r="E25" s="22">
        <f>VLOOKUP($R25,'1980'!$U$325:$AK$378,6)</f>
        <v>211</v>
      </c>
      <c r="F25" s="22">
        <f>VLOOKUP($R25,'1980'!$U$325:$AK$378,7)</f>
        <v>24</v>
      </c>
      <c r="G25" s="22">
        <f>VLOOKUP($R25,'1980'!$U$325:$AK$378,8)</f>
        <v>88</v>
      </c>
      <c r="H25" s="23">
        <f>VLOOKUP($R25,'1980'!$U$325:$AK$378,9)</f>
        <v>807</v>
      </c>
      <c r="I25" s="22">
        <f>VLOOKUP($R25,'1980'!$U$325:$AK$378,10)</f>
        <v>84</v>
      </c>
      <c r="J25" s="22">
        <f>VLOOKUP($R25,'1980'!$U$325:$AK$378,11)</f>
        <v>16</v>
      </c>
      <c r="K25" s="22">
        <f>VLOOKUP($R25,'1980'!$U$325:$AK$378,12)</f>
        <v>198</v>
      </c>
      <c r="L25" s="22">
        <f>VLOOKUP($R25,'1980'!$U$325:$AK$378,13)</f>
        <v>198</v>
      </c>
      <c r="M25" s="22">
        <f>VLOOKUP($R25,'1980'!$U$325:$AK$378,14)</f>
        <v>74</v>
      </c>
      <c r="N25" s="22">
        <f>VLOOKUP($R25,'1980'!$U$325:$AK$378,15)</f>
        <v>153</v>
      </c>
      <c r="O25" s="23">
        <f>VLOOKUP($R25,'1980'!$U$325:$AK$378,16)</f>
        <v>723</v>
      </c>
      <c r="P25" s="22">
        <f>VLOOKUP($R25,'1980'!$U$325:$AK$378,17)</f>
        <v>1530</v>
      </c>
      <c r="R25">
        <v>13</v>
      </c>
    </row>
    <row r="26" spans="1:18">
      <c r="A26" s="44" t="s">
        <v>50</v>
      </c>
      <c r="B26" s="45">
        <f>VLOOKUP($R26,'1980'!$U$325:$AK$378,3)</f>
        <v>2</v>
      </c>
      <c r="C26" s="45">
        <f>VLOOKUP($R26,'1980'!$U$325:$AK$378,4)</f>
        <v>18</v>
      </c>
      <c r="D26" s="45">
        <f>VLOOKUP($R26,'1980'!$U$325:$AK$378,5)</f>
        <v>12</v>
      </c>
      <c r="E26" s="45">
        <f>VLOOKUP($R26,'1980'!$U$325:$AK$378,6)</f>
        <v>17</v>
      </c>
      <c r="F26" s="45">
        <f>VLOOKUP($R26,'1980'!$U$325:$AK$378,7)</f>
        <v>0</v>
      </c>
      <c r="G26" s="45">
        <f>VLOOKUP($R26,'1980'!$U$325:$AK$378,8)</f>
        <v>10</v>
      </c>
      <c r="H26" s="46">
        <f>VLOOKUP($R26,'1980'!$U$325:$AK$378,9)</f>
        <v>59</v>
      </c>
      <c r="I26" s="45">
        <f>VLOOKUP($R26,'1980'!$U$325:$AK$378,10)</f>
        <v>3</v>
      </c>
      <c r="J26" s="45">
        <f>VLOOKUP($R26,'1980'!$U$325:$AK$378,11)</f>
        <v>13</v>
      </c>
      <c r="K26" s="45">
        <f>VLOOKUP($R26,'1980'!$U$325:$AK$378,12)</f>
        <v>18</v>
      </c>
      <c r="L26" s="45">
        <f>VLOOKUP($R26,'1980'!$U$325:$AK$378,13)</f>
        <v>14</v>
      </c>
      <c r="M26" s="45">
        <f>VLOOKUP($R26,'1980'!$U$325:$AK$378,14)</f>
        <v>6</v>
      </c>
      <c r="N26" s="45">
        <f>VLOOKUP($R26,'1980'!$U$325:$AK$378,15)</f>
        <v>7</v>
      </c>
      <c r="O26" s="46">
        <f>VLOOKUP($R26,'1980'!$U$325:$AK$378,16)</f>
        <v>61</v>
      </c>
      <c r="P26" s="45">
        <f>VLOOKUP($R26,'1980'!$U$325:$AK$378,17)</f>
        <v>120</v>
      </c>
      <c r="R26">
        <v>15</v>
      </c>
    </row>
    <row r="27" spans="1:18">
      <c r="A27" s="38" t="s">
        <v>51</v>
      </c>
      <c r="B27" s="22">
        <f>VLOOKUP($R27,'1980'!$U$325:$AK$378,3)</f>
        <v>27</v>
      </c>
      <c r="C27" s="22">
        <f>VLOOKUP($R27,'1980'!$U$325:$AK$378,4)</f>
        <v>49</v>
      </c>
      <c r="D27" s="22">
        <f>VLOOKUP($R27,'1980'!$U$325:$AK$378,5)</f>
        <v>28</v>
      </c>
      <c r="E27" s="22">
        <f>VLOOKUP($R27,'1980'!$U$325:$AK$378,6)</f>
        <v>41</v>
      </c>
      <c r="F27" s="22">
        <f>VLOOKUP($R27,'1980'!$U$325:$AK$378,7)</f>
        <v>4</v>
      </c>
      <c r="G27" s="22">
        <f>VLOOKUP($R27,'1980'!$U$325:$AK$378,8)</f>
        <v>63</v>
      </c>
      <c r="H27" s="23">
        <f>VLOOKUP($R27,'1980'!$U$325:$AK$378,9)</f>
        <v>212</v>
      </c>
      <c r="I27" s="22">
        <f>VLOOKUP($R27,'1980'!$U$325:$AK$378,10)</f>
        <v>11</v>
      </c>
      <c r="J27" s="22">
        <f>VLOOKUP($R27,'1980'!$U$325:$AK$378,11)</f>
        <v>0</v>
      </c>
      <c r="K27" s="22">
        <f>VLOOKUP($R27,'1980'!$U$325:$AK$378,12)</f>
        <v>13</v>
      </c>
      <c r="L27" s="22">
        <f>VLOOKUP($R27,'1980'!$U$325:$AK$378,13)</f>
        <v>13</v>
      </c>
      <c r="M27" s="22">
        <f>VLOOKUP($R27,'1980'!$U$325:$AK$378,14)</f>
        <v>5</v>
      </c>
      <c r="N27" s="22">
        <f>VLOOKUP($R27,'1980'!$U$325:$AK$378,15)</f>
        <v>4</v>
      </c>
      <c r="O27" s="23">
        <f>VLOOKUP($R27,'1980'!$U$325:$AK$378,16)</f>
        <v>46</v>
      </c>
      <c r="P27" s="22">
        <f>VLOOKUP($R27,'1980'!$U$325:$AK$378,17)</f>
        <v>258</v>
      </c>
      <c r="R27">
        <v>16</v>
      </c>
    </row>
    <row r="28" spans="1:18">
      <c r="A28" s="38" t="s">
        <v>52</v>
      </c>
      <c r="B28" s="22">
        <f>VLOOKUP($R28,'1980'!$U$325:$AK$378,3)</f>
        <v>53</v>
      </c>
      <c r="C28" s="22">
        <f>VLOOKUP($R28,'1980'!$U$325:$AK$378,4)</f>
        <v>27</v>
      </c>
      <c r="D28" s="22">
        <f>VLOOKUP($R28,'1980'!$U$325:$AK$378,5)</f>
        <v>284</v>
      </c>
      <c r="E28" s="22">
        <f>VLOOKUP($R28,'1980'!$U$325:$AK$378,6)</f>
        <v>191</v>
      </c>
      <c r="F28" s="22">
        <f>VLOOKUP($R28,'1980'!$U$325:$AK$378,7)</f>
        <v>25</v>
      </c>
      <c r="G28" s="22">
        <f>VLOOKUP($R28,'1980'!$U$325:$AK$378,8)</f>
        <v>94</v>
      </c>
      <c r="H28" s="23">
        <f>VLOOKUP($R28,'1980'!$U$325:$AK$378,9)</f>
        <v>674</v>
      </c>
      <c r="I28" s="22">
        <f>VLOOKUP($R28,'1980'!$U$325:$AK$378,10)</f>
        <v>91</v>
      </c>
      <c r="J28" s="22">
        <f>VLOOKUP($R28,'1980'!$U$325:$AK$378,11)</f>
        <v>5</v>
      </c>
      <c r="K28" s="22">
        <f>VLOOKUP($R28,'1980'!$U$325:$AK$378,12)</f>
        <v>318</v>
      </c>
      <c r="L28" s="22">
        <f>VLOOKUP($R28,'1980'!$U$325:$AK$378,13)</f>
        <v>258</v>
      </c>
      <c r="M28" s="22">
        <f>VLOOKUP($R28,'1980'!$U$325:$AK$378,14)</f>
        <v>107</v>
      </c>
      <c r="N28" s="22">
        <f>VLOOKUP($R28,'1980'!$U$325:$AK$378,15)</f>
        <v>143</v>
      </c>
      <c r="O28" s="23">
        <f>VLOOKUP($R28,'1980'!$U$325:$AK$378,16)</f>
        <v>922</v>
      </c>
      <c r="P28" s="22">
        <f>VLOOKUP($R28,'1980'!$U$325:$AK$378,17)</f>
        <v>1596</v>
      </c>
      <c r="R28">
        <v>17</v>
      </c>
    </row>
    <row r="29" spans="1:18">
      <c r="A29" s="38" t="s">
        <v>53</v>
      </c>
      <c r="B29" s="22">
        <f>VLOOKUP($R29,'1980'!$U$325:$AK$378,3)</f>
        <v>54</v>
      </c>
      <c r="C29" s="22">
        <f>VLOOKUP($R29,'1980'!$U$325:$AK$378,4)</f>
        <v>178</v>
      </c>
      <c r="D29" s="22">
        <f>VLOOKUP($R29,'1980'!$U$325:$AK$378,5)</f>
        <v>59</v>
      </c>
      <c r="E29" s="22">
        <f>VLOOKUP($R29,'1980'!$U$325:$AK$378,6)</f>
        <v>168</v>
      </c>
      <c r="F29" s="22">
        <f>VLOOKUP($R29,'1980'!$U$325:$AK$378,7)</f>
        <v>11</v>
      </c>
      <c r="G29" s="22">
        <f>VLOOKUP($R29,'1980'!$U$325:$AK$378,8)</f>
        <v>191</v>
      </c>
      <c r="H29" s="23">
        <f>VLOOKUP($R29,'1980'!$U$325:$AK$378,9)</f>
        <v>661</v>
      </c>
      <c r="I29" s="22">
        <f>VLOOKUP($R29,'1980'!$U$325:$AK$378,10)</f>
        <v>33</v>
      </c>
      <c r="J29" s="22">
        <f>VLOOKUP($R29,'1980'!$U$325:$AK$378,11)</f>
        <v>8</v>
      </c>
      <c r="K29" s="22">
        <f>VLOOKUP($R29,'1980'!$U$325:$AK$378,12)</f>
        <v>115</v>
      </c>
      <c r="L29" s="22">
        <f>VLOOKUP($R29,'1980'!$U$325:$AK$378,13)</f>
        <v>109</v>
      </c>
      <c r="M29" s="22">
        <f>VLOOKUP($R29,'1980'!$U$325:$AK$378,14)</f>
        <v>40</v>
      </c>
      <c r="N29" s="22">
        <f>VLOOKUP($R29,'1980'!$U$325:$AK$378,15)</f>
        <v>72</v>
      </c>
      <c r="O29" s="23">
        <f>VLOOKUP($R29,'1980'!$U$325:$AK$378,16)</f>
        <v>377</v>
      </c>
      <c r="P29" s="22">
        <f>VLOOKUP($R29,'1980'!$U$325:$AK$378,17)</f>
        <v>1038</v>
      </c>
      <c r="R29">
        <v>18</v>
      </c>
    </row>
    <row r="30" spans="1:18">
      <c r="A30" s="44" t="s">
        <v>54</v>
      </c>
      <c r="B30" s="45">
        <f>VLOOKUP($R30,'1980'!$U$325:$AK$378,3)</f>
        <v>13</v>
      </c>
      <c r="C30" s="45">
        <f>VLOOKUP($R30,'1980'!$U$325:$AK$378,4)</f>
        <v>86</v>
      </c>
      <c r="D30" s="45">
        <f>VLOOKUP($R30,'1980'!$U$325:$AK$378,5)</f>
        <v>84</v>
      </c>
      <c r="E30" s="45">
        <f>VLOOKUP($R30,'1980'!$U$325:$AK$378,6)</f>
        <v>89</v>
      </c>
      <c r="F30" s="45">
        <f>VLOOKUP($R30,'1980'!$U$325:$AK$378,7)</f>
        <v>30</v>
      </c>
      <c r="G30" s="45">
        <f>VLOOKUP($R30,'1980'!$U$325:$AK$378,8)</f>
        <v>45</v>
      </c>
      <c r="H30" s="46">
        <f>VLOOKUP($R30,'1980'!$U$325:$AK$378,9)</f>
        <v>347</v>
      </c>
      <c r="I30" s="45">
        <f>VLOOKUP($R30,'1980'!$U$325:$AK$378,10)</f>
        <v>8</v>
      </c>
      <c r="J30" s="45">
        <f>VLOOKUP($R30,'1980'!$U$325:$AK$378,11)</f>
        <v>0</v>
      </c>
      <c r="K30" s="45">
        <f>VLOOKUP($R30,'1980'!$U$325:$AK$378,12)</f>
        <v>40</v>
      </c>
      <c r="L30" s="45">
        <f>VLOOKUP($R30,'1980'!$U$325:$AK$378,13)</f>
        <v>22</v>
      </c>
      <c r="M30" s="45">
        <f>VLOOKUP($R30,'1980'!$U$325:$AK$378,14)</f>
        <v>8</v>
      </c>
      <c r="N30" s="45">
        <f>VLOOKUP($R30,'1980'!$U$325:$AK$378,15)</f>
        <v>16</v>
      </c>
      <c r="O30" s="46">
        <f>VLOOKUP($R30,'1980'!$U$325:$AK$378,16)</f>
        <v>94</v>
      </c>
      <c r="P30" s="45">
        <f>VLOOKUP($R30,'1980'!$U$325:$AK$378,17)</f>
        <v>441</v>
      </c>
      <c r="R30">
        <v>19</v>
      </c>
    </row>
    <row r="31" spans="1:18">
      <c r="A31" s="38" t="s">
        <v>55</v>
      </c>
      <c r="B31" s="22">
        <f>VLOOKUP($R31,'1980'!$U$325:$AK$378,3)</f>
        <v>24</v>
      </c>
      <c r="C31" s="22">
        <f>VLOOKUP($R31,'1980'!$U$325:$AK$378,4)</f>
        <v>134</v>
      </c>
      <c r="D31" s="22">
        <f>VLOOKUP($R31,'1980'!$U$325:$AK$378,5)</f>
        <v>69</v>
      </c>
      <c r="E31" s="22">
        <f>VLOOKUP($R31,'1980'!$U$325:$AK$378,6)</f>
        <v>86</v>
      </c>
      <c r="F31" s="22">
        <f>VLOOKUP($R31,'1980'!$U$325:$AK$378,7)</f>
        <v>10</v>
      </c>
      <c r="G31" s="22">
        <f>VLOOKUP($R31,'1980'!$U$325:$AK$378,8)</f>
        <v>62</v>
      </c>
      <c r="H31" s="23">
        <f>VLOOKUP($R31,'1980'!$U$325:$AK$378,9)</f>
        <v>385</v>
      </c>
      <c r="I31" s="22">
        <f>VLOOKUP($R31,'1980'!$U$325:$AK$378,10)</f>
        <v>20</v>
      </c>
      <c r="J31" s="22">
        <f>VLOOKUP($R31,'1980'!$U$325:$AK$378,11)</f>
        <v>8</v>
      </c>
      <c r="K31" s="22">
        <f>VLOOKUP($R31,'1980'!$U$325:$AK$378,12)</f>
        <v>28</v>
      </c>
      <c r="L31" s="22">
        <f>VLOOKUP($R31,'1980'!$U$325:$AK$378,13)</f>
        <v>38</v>
      </c>
      <c r="M31" s="22">
        <f>VLOOKUP($R31,'1980'!$U$325:$AK$378,14)</f>
        <v>8</v>
      </c>
      <c r="N31" s="22">
        <f>VLOOKUP($R31,'1980'!$U$325:$AK$378,15)</f>
        <v>13</v>
      </c>
      <c r="O31" s="23">
        <f>VLOOKUP($R31,'1980'!$U$325:$AK$378,16)</f>
        <v>115</v>
      </c>
      <c r="P31" s="22">
        <f>VLOOKUP($R31,'1980'!$U$325:$AK$378,17)</f>
        <v>500</v>
      </c>
      <c r="R31">
        <v>20</v>
      </c>
    </row>
    <row r="32" spans="1:18">
      <c r="A32" s="38" t="s">
        <v>56</v>
      </c>
      <c r="B32" s="22">
        <f>VLOOKUP($R32,'1980'!$U$325:$AK$378,3)</f>
        <v>36</v>
      </c>
      <c r="C32" s="22">
        <f>VLOOKUP($R32,'1980'!$U$325:$AK$378,4)</f>
        <v>97</v>
      </c>
      <c r="D32" s="22">
        <f>VLOOKUP($R32,'1980'!$U$325:$AK$378,5)</f>
        <v>82</v>
      </c>
      <c r="E32" s="22">
        <f>VLOOKUP($R32,'1980'!$U$325:$AK$378,6)</f>
        <v>206</v>
      </c>
      <c r="F32" s="22">
        <f>VLOOKUP($R32,'1980'!$U$325:$AK$378,7)</f>
        <v>98</v>
      </c>
      <c r="G32" s="22">
        <f>VLOOKUP($R32,'1980'!$U$325:$AK$378,8)</f>
        <v>98</v>
      </c>
      <c r="H32" s="23">
        <f>VLOOKUP($R32,'1980'!$U$325:$AK$378,9)</f>
        <v>617</v>
      </c>
      <c r="I32" s="22">
        <f>VLOOKUP($R32,'1980'!$U$325:$AK$378,10)</f>
        <v>32</v>
      </c>
      <c r="J32" s="22">
        <f>VLOOKUP($R32,'1980'!$U$325:$AK$378,11)</f>
        <v>5</v>
      </c>
      <c r="K32" s="22">
        <f>VLOOKUP($R32,'1980'!$U$325:$AK$378,12)</f>
        <v>53</v>
      </c>
      <c r="L32" s="22">
        <f>VLOOKUP($R32,'1980'!$U$325:$AK$378,13)</f>
        <v>54</v>
      </c>
      <c r="M32" s="22">
        <f>VLOOKUP($R32,'1980'!$U$325:$AK$378,14)</f>
        <v>18</v>
      </c>
      <c r="N32" s="22">
        <f>VLOOKUP($R32,'1980'!$U$325:$AK$378,15)</f>
        <v>26</v>
      </c>
      <c r="O32" s="23">
        <f>VLOOKUP($R32,'1980'!$U$325:$AK$378,16)</f>
        <v>188</v>
      </c>
      <c r="P32" s="22">
        <f>VLOOKUP($R32,'1980'!$U$325:$AK$378,17)</f>
        <v>805</v>
      </c>
      <c r="R32">
        <v>21</v>
      </c>
    </row>
    <row r="33" spans="1:18">
      <c r="A33" s="38" t="s">
        <v>57</v>
      </c>
      <c r="B33" s="22">
        <f>VLOOKUP($R33,'1980'!$U$325:$AK$378,3)</f>
        <v>46</v>
      </c>
      <c r="C33" s="22">
        <f>VLOOKUP($R33,'1980'!$U$325:$AK$378,4)</f>
        <v>86</v>
      </c>
      <c r="D33" s="22">
        <f>VLOOKUP($R33,'1980'!$U$325:$AK$378,5)</f>
        <v>151</v>
      </c>
      <c r="E33" s="22">
        <f>VLOOKUP($R33,'1980'!$U$325:$AK$378,6)</f>
        <v>243</v>
      </c>
      <c r="F33" s="22">
        <f>VLOOKUP($R33,'1980'!$U$325:$AK$378,7)</f>
        <v>41</v>
      </c>
      <c r="G33" s="22">
        <f>VLOOKUP($R33,'1980'!$U$325:$AK$378,8)</f>
        <v>91</v>
      </c>
      <c r="H33" s="23">
        <f>VLOOKUP($R33,'1980'!$U$325:$AK$378,9)</f>
        <v>658</v>
      </c>
      <c r="I33" s="22">
        <f>VLOOKUP($R33,'1980'!$U$325:$AK$378,10)</f>
        <v>28</v>
      </c>
      <c r="J33" s="22">
        <f>VLOOKUP($R33,'1980'!$U$325:$AK$378,11)</f>
        <v>4</v>
      </c>
      <c r="K33" s="22">
        <f>VLOOKUP($R33,'1980'!$U$325:$AK$378,12)</f>
        <v>27</v>
      </c>
      <c r="L33" s="22">
        <f>VLOOKUP($R33,'1980'!$U$325:$AK$378,13)</f>
        <v>149</v>
      </c>
      <c r="M33" s="22">
        <f>VLOOKUP($R33,'1980'!$U$325:$AK$378,14)</f>
        <v>41</v>
      </c>
      <c r="N33" s="22">
        <f>VLOOKUP($R33,'1980'!$U$325:$AK$378,15)</f>
        <v>25</v>
      </c>
      <c r="O33" s="23">
        <f>VLOOKUP($R33,'1980'!$U$325:$AK$378,16)</f>
        <v>274</v>
      </c>
      <c r="P33" s="22">
        <f>VLOOKUP($R33,'1980'!$U$325:$AK$378,17)</f>
        <v>932</v>
      </c>
      <c r="R33">
        <v>22</v>
      </c>
    </row>
    <row r="34" spans="1:18">
      <c r="A34" s="44" t="s">
        <v>58</v>
      </c>
      <c r="B34" s="45">
        <f>VLOOKUP($R34,'1980'!$U$325:$AK$378,3)</f>
        <v>9</v>
      </c>
      <c r="C34" s="45">
        <f>VLOOKUP($R34,'1980'!$U$325:$AK$378,4)</f>
        <v>32</v>
      </c>
      <c r="D34" s="45">
        <f>VLOOKUP($R34,'1980'!$U$325:$AK$378,5)</f>
        <v>32</v>
      </c>
      <c r="E34" s="45">
        <f>VLOOKUP($R34,'1980'!$U$325:$AK$378,6)</f>
        <v>46</v>
      </c>
      <c r="F34" s="45">
        <f>VLOOKUP($R34,'1980'!$U$325:$AK$378,7)</f>
        <v>11</v>
      </c>
      <c r="G34" s="45">
        <f>VLOOKUP($R34,'1980'!$U$325:$AK$378,8)</f>
        <v>29</v>
      </c>
      <c r="H34" s="46">
        <f>VLOOKUP($R34,'1980'!$U$325:$AK$378,9)</f>
        <v>159</v>
      </c>
      <c r="I34" s="45">
        <f>VLOOKUP($R34,'1980'!$U$325:$AK$378,10)</f>
        <v>8</v>
      </c>
      <c r="J34" s="45">
        <f>VLOOKUP($R34,'1980'!$U$325:$AK$378,11)</f>
        <v>2</v>
      </c>
      <c r="K34" s="45">
        <f>VLOOKUP($R34,'1980'!$U$325:$AK$378,12)</f>
        <v>17</v>
      </c>
      <c r="L34" s="45">
        <f>VLOOKUP($R34,'1980'!$U$325:$AK$378,13)</f>
        <v>7</v>
      </c>
      <c r="M34" s="45">
        <f>VLOOKUP($R34,'1980'!$U$325:$AK$378,14)</f>
        <v>5</v>
      </c>
      <c r="N34" s="45">
        <f>VLOOKUP($R34,'1980'!$U$325:$AK$378,15)</f>
        <v>16</v>
      </c>
      <c r="O34" s="46">
        <f>VLOOKUP($R34,'1980'!$U$325:$AK$378,16)</f>
        <v>55</v>
      </c>
      <c r="P34" s="45">
        <f>VLOOKUP($R34,'1980'!$U$325:$AK$378,17)</f>
        <v>214</v>
      </c>
      <c r="R34">
        <v>23</v>
      </c>
    </row>
    <row r="35" spans="1:18">
      <c r="A35" s="38" t="s">
        <v>59</v>
      </c>
      <c r="B35" s="22">
        <f>VLOOKUP($R35,'1980'!$U$325:$AK$378,3)</f>
        <v>22</v>
      </c>
      <c r="C35" s="22">
        <f>VLOOKUP($R35,'1980'!$U$325:$AK$378,4)</f>
        <v>81</v>
      </c>
      <c r="D35" s="22">
        <f>VLOOKUP($R35,'1980'!$U$325:$AK$378,5)</f>
        <v>87</v>
      </c>
      <c r="E35" s="22">
        <f>VLOOKUP($R35,'1980'!$U$325:$AK$378,6)</f>
        <v>96</v>
      </c>
      <c r="F35" s="22">
        <f>VLOOKUP($R35,'1980'!$U$325:$AK$378,7)</f>
        <v>29</v>
      </c>
      <c r="G35" s="22">
        <f>VLOOKUP($R35,'1980'!$U$325:$AK$378,8)</f>
        <v>54</v>
      </c>
      <c r="H35" s="23">
        <f>VLOOKUP($R35,'1980'!$U$325:$AK$378,9)</f>
        <v>369</v>
      </c>
      <c r="I35" s="22">
        <f>VLOOKUP($R35,'1980'!$U$325:$AK$378,10)</f>
        <v>54</v>
      </c>
      <c r="J35" s="22">
        <f>VLOOKUP($R35,'1980'!$U$325:$AK$378,11)</f>
        <v>29</v>
      </c>
      <c r="K35" s="22">
        <f>VLOOKUP($R35,'1980'!$U$325:$AK$378,12)</f>
        <v>162</v>
      </c>
      <c r="L35" s="22">
        <f>VLOOKUP($R35,'1980'!$U$325:$AK$378,13)</f>
        <v>79</v>
      </c>
      <c r="M35" s="22">
        <f>VLOOKUP($R35,'1980'!$U$325:$AK$378,14)</f>
        <v>55</v>
      </c>
      <c r="N35" s="22">
        <f>VLOOKUP($R35,'1980'!$U$325:$AK$378,15)</f>
        <v>36</v>
      </c>
      <c r="O35" s="23">
        <f>VLOOKUP($R35,'1980'!$U$325:$AK$378,16)</f>
        <v>415</v>
      </c>
      <c r="P35" s="22">
        <f>VLOOKUP($R35,'1980'!$U$325:$AK$378,17)</f>
        <v>784</v>
      </c>
      <c r="R35">
        <v>24</v>
      </c>
    </row>
    <row r="36" spans="1:18">
      <c r="A36" s="38" t="s">
        <v>60</v>
      </c>
      <c r="B36" s="22">
        <f>VLOOKUP($R36,'1980'!$U$325:$AK$378,3)</f>
        <v>8</v>
      </c>
      <c r="C36" s="22">
        <f>VLOOKUP($R36,'1980'!$U$325:$AK$378,4)</f>
        <v>5</v>
      </c>
      <c r="D36" s="22">
        <f>VLOOKUP($R36,'1980'!$U$325:$AK$378,5)</f>
        <v>37</v>
      </c>
      <c r="E36" s="22">
        <f>VLOOKUP($R36,'1980'!$U$325:$AK$378,6)</f>
        <v>34</v>
      </c>
      <c r="F36" s="22">
        <f>VLOOKUP($R36,'1980'!$U$325:$AK$378,7)</f>
        <v>26</v>
      </c>
      <c r="G36" s="22">
        <f>VLOOKUP($R36,'1980'!$U$325:$AK$378,8)</f>
        <v>57</v>
      </c>
      <c r="H36" s="23">
        <f>VLOOKUP($R36,'1980'!$U$325:$AK$378,9)</f>
        <v>167</v>
      </c>
      <c r="I36" s="22">
        <f>VLOOKUP($R36,'1980'!$U$325:$AK$378,10)</f>
        <v>41</v>
      </c>
      <c r="J36" s="22">
        <f>VLOOKUP($R36,'1980'!$U$325:$AK$378,11)</f>
        <v>24</v>
      </c>
      <c r="K36" s="22">
        <f>VLOOKUP($R36,'1980'!$U$325:$AK$378,12)</f>
        <v>186</v>
      </c>
      <c r="L36" s="22">
        <f>VLOOKUP($R36,'1980'!$U$325:$AK$378,13)</f>
        <v>130</v>
      </c>
      <c r="M36" s="22">
        <f>VLOOKUP($R36,'1980'!$U$325:$AK$378,14)</f>
        <v>83</v>
      </c>
      <c r="N36" s="22">
        <f>VLOOKUP($R36,'1980'!$U$325:$AK$378,15)</f>
        <v>121</v>
      </c>
      <c r="O36" s="23">
        <f>VLOOKUP($R36,'1980'!$U$325:$AK$378,16)</f>
        <v>585</v>
      </c>
      <c r="P36" s="22">
        <f>VLOOKUP($R36,'1980'!$U$325:$AK$378,17)</f>
        <v>752</v>
      </c>
      <c r="R36">
        <v>25</v>
      </c>
    </row>
    <row r="37" spans="1:18">
      <c r="A37" s="38" t="s">
        <v>61</v>
      </c>
      <c r="B37" s="22">
        <f>VLOOKUP($R37,'1980'!$U$325:$AK$378,3)</f>
        <v>28</v>
      </c>
      <c r="C37" s="22">
        <f>VLOOKUP($R37,'1980'!$U$325:$AK$378,4)</f>
        <v>88</v>
      </c>
      <c r="D37" s="22">
        <f>VLOOKUP($R37,'1980'!$U$325:$AK$378,5)</f>
        <v>166</v>
      </c>
      <c r="E37" s="22">
        <f>VLOOKUP($R37,'1980'!$U$325:$AK$378,6)</f>
        <v>325</v>
      </c>
      <c r="F37" s="22">
        <f>VLOOKUP($R37,'1980'!$U$325:$AK$378,7)</f>
        <v>62</v>
      </c>
      <c r="G37" s="22">
        <f>VLOOKUP($R37,'1980'!$U$325:$AK$378,8)</f>
        <v>132</v>
      </c>
      <c r="H37" s="23">
        <f>VLOOKUP($R37,'1980'!$U$325:$AK$378,9)</f>
        <v>801</v>
      </c>
      <c r="I37" s="22">
        <f>VLOOKUP($R37,'1980'!$U$325:$AK$378,10)</f>
        <v>71</v>
      </c>
      <c r="J37" s="22">
        <f>VLOOKUP($R37,'1980'!$U$325:$AK$378,11)</f>
        <v>19</v>
      </c>
      <c r="K37" s="22">
        <f>VLOOKUP($R37,'1980'!$U$325:$AK$378,12)</f>
        <v>303</v>
      </c>
      <c r="L37" s="22">
        <f>VLOOKUP($R37,'1980'!$U$325:$AK$378,13)</f>
        <v>262</v>
      </c>
      <c r="M37" s="22">
        <f>VLOOKUP($R37,'1980'!$U$325:$AK$378,14)</f>
        <v>55</v>
      </c>
      <c r="N37" s="22">
        <f>VLOOKUP($R37,'1980'!$U$325:$AK$378,15)</f>
        <v>94</v>
      </c>
      <c r="O37" s="23">
        <f>VLOOKUP($R37,'1980'!$U$325:$AK$378,16)</f>
        <v>804</v>
      </c>
      <c r="P37" s="22">
        <f>VLOOKUP($R37,'1980'!$U$325:$AK$378,17)</f>
        <v>1605</v>
      </c>
      <c r="R37">
        <v>26</v>
      </c>
    </row>
    <row r="38" spans="1:18">
      <c r="A38" s="44" t="s">
        <v>62</v>
      </c>
      <c r="B38" s="45">
        <f>VLOOKUP($R38,'1980'!$U$325:$AK$378,3)</f>
        <v>9</v>
      </c>
      <c r="C38" s="45">
        <f>VLOOKUP($R38,'1980'!$U$325:$AK$378,4)</f>
        <v>73</v>
      </c>
      <c r="D38" s="45">
        <f>VLOOKUP($R38,'1980'!$U$325:$AK$378,5)</f>
        <v>86</v>
      </c>
      <c r="E38" s="45">
        <f>VLOOKUP($R38,'1980'!$U$325:$AK$378,6)</f>
        <v>110</v>
      </c>
      <c r="F38" s="45">
        <f>VLOOKUP($R38,'1980'!$U$325:$AK$378,7)</f>
        <v>40</v>
      </c>
      <c r="G38" s="45">
        <f>VLOOKUP($R38,'1980'!$U$325:$AK$378,8)</f>
        <v>84</v>
      </c>
      <c r="H38" s="46">
        <f>VLOOKUP($R38,'1980'!$U$325:$AK$378,9)</f>
        <v>402</v>
      </c>
      <c r="I38" s="45">
        <f>VLOOKUP($R38,'1980'!$U$325:$AK$378,10)</f>
        <v>25</v>
      </c>
      <c r="J38" s="45">
        <f>VLOOKUP($R38,'1980'!$U$325:$AK$378,11)</f>
        <v>7</v>
      </c>
      <c r="K38" s="45">
        <f>VLOOKUP($R38,'1980'!$U$325:$AK$378,12)</f>
        <v>42</v>
      </c>
      <c r="L38" s="45">
        <f>VLOOKUP($R38,'1980'!$U$325:$AK$378,13)</f>
        <v>39</v>
      </c>
      <c r="M38" s="45">
        <f>VLOOKUP($R38,'1980'!$U$325:$AK$378,14)</f>
        <v>32</v>
      </c>
      <c r="N38" s="45">
        <f>VLOOKUP($R38,'1980'!$U$325:$AK$378,15)</f>
        <v>24</v>
      </c>
      <c r="O38" s="46">
        <f>VLOOKUP($R38,'1980'!$U$325:$AK$378,16)</f>
        <v>169</v>
      </c>
      <c r="P38" s="45">
        <f>VLOOKUP($R38,'1980'!$U$325:$AK$378,17)</f>
        <v>571</v>
      </c>
      <c r="R38">
        <v>27</v>
      </c>
    </row>
    <row r="39" spans="1:18">
      <c r="A39" s="38" t="s">
        <v>63</v>
      </c>
      <c r="B39" s="22">
        <f>VLOOKUP($R39,'1980'!$U$325:$AK$378,3)</f>
        <v>39</v>
      </c>
      <c r="C39" s="22">
        <f>VLOOKUP($R39,'1980'!$U$325:$AK$378,4)</f>
        <v>151</v>
      </c>
      <c r="D39" s="22">
        <f>VLOOKUP($R39,'1980'!$U$325:$AK$378,5)</f>
        <v>159</v>
      </c>
      <c r="E39" s="22">
        <f>VLOOKUP($R39,'1980'!$U$325:$AK$378,6)</f>
        <v>155</v>
      </c>
      <c r="F39" s="22">
        <f>VLOOKUP($R39,'1980'!$U$325:$AK$378,7)</f>
        <v>13</v>
      </c>
      <c r="G39" s="22">
        <f>VLOOKUP($R39,'1980'!$U$325:$AK$378,8)</f>
        <v>80</v>
      </c>
      <c r="H39" s="23">
        <f>VLOOKUP($R39,'1980'!$U$325:$AK$378,9)</f>
        <v>597</v>
      </c>
      <c r="I39" s="22">
        <f>VLOOKUP($R39,'1980'!$U$325:$AK$378,10)</f>
        <v>18</v>
      </c>
      <c r="J39" s="22">
        <f>VLOOKUP($R39,'1980'!$U$325:$AK$378,11)</f>
        <v>3</v>
      </c>
      <c r="K39" s="22">
        <f>VLOOKUP($R39,'1980'!$U$325:$AK$378,12)</f>
        <v>68</v>
      </c>
      <c r="L39" s="22">
        <f>VLOOKUP($R39,'1980'!$U$325:$AK$378,13)</f>
        <v>25</v>
      </c>
      <c r="M39" s="22">
        <f>VLOOKUP($R39,'1980'!$U$325:$AK$378,14)</f>
        <v>16</v>
      </c>
      <c r="N39" s="22">
        <f>VLOOKUP($R39,'1980'!$U$325:$AK$378,15)</f>
        <v>44</v>
      </c>
      <c r="O39" s="23">
        <f>VLOOKUP($R39,'1980'!$U$325:$AK$378,16)</f>
        <v>174</v>
      </c>
      <c r="P39" s="22">
        <f>VLOOKUP($R39,'1980'!$U$325:$AK$378,17)</f>
        <v>771</v>
      </c>
      <c r="R39">
        <v>28</v>
      </c>
    </row>
    <row r="40" spans="1:18">
      <c r="A40" s="38" t="s">
        <v>64</v>
      </c>
      <c r="B40" s="22">
        <f>VLOOKUP($R40,'1980'!$U$325:$AK$378,3)</f>
        <v>64</v>
      </c>
      <c r="C40" s="22">
        <f>VLOOKUP($R40,'1980'!$U$325:$AK$378,4)</f>
        <v>189</v>
      </c>
      <c r="D40" s="22">
        <f>VLOOKUP($R40,'1980'!$U$325:$AK$378,5)</f>
        <v>148</v>
      </c>
      <c r="E40" s="22">
        <f>VLOOKUP($R40,'1980'!$U$325:$AK$378,6)</f>
        <v>242</v>
      </c>
      <c r="F40" s="22">
        <f>VLOOKUP($R40,'1980'!$U$325:$AK$378,7)</f>
        <v>19</v>
      </c>
      <c r="G40" s="22">
        <f>VLOOKUP($R40,'1980'!$U$325:$AK$378,8)</f>
        <v>79</v>
      </c>
      <c r="H40" s="23">
        <f>VLOOKUP($R40,'1980'!$U$325:$AK$378,9)</f>
        <v>741</v>
      </c>
      <c r="I40" s="22">
        <f>VLOOKUP($R40,'1980'!$U$325:$AK$378,10)</f>
        <v>65</v>
      </c>
      <c r="J40" s="22">
        <f>VLOOKUP($R40,'1980'!$U$325:$AK$378,11)</f>
        <v>41</v>
      </c>
      <c r="K40" s="22">
        <f>VLOOKUP($R40,'1980'!$U$325:$AK$378,12)</f>
        <v>137</v>
      </c>
      <c r="L40" s="22">
        <f>VLOOKUP($R40,'1980'!$U$325:$AK$378,13)</f>
        <v>72</v>
      </c>
      <c r="M40" s="22">
        <f>VLOOKUP($R40,'1980'!$U$325:$AK$378,14)</f>
        <v>23</v>
      </c>
      <c r="N40" s="22">
        <f>VLOOKUP($R40,'1980'!$U$325:$AK$378,15)</f>
        <v>50</v>
      </c>
      <c r="O40" s="23">
        <f>VLOOKUP($R40,'1980'!$U$325:$AK$378,16)</f>
        <v>388</v>
      </c>
      <c r="P40" s="22">
        <f>VLOOKUP($R40,'1980'!$U$325:$AK$378,17)</f>
        <v>1129</v>
      </c>
      <c r="R40">
        <v>29</v>
      </c>
    </row>
    <row r="41" spans="1:18">
      <c r="A41" s="38" t="s">
        <v>65</v>
      </c>
      <c r="B41" s="22">
        <f>VLOOKUP($R41,'1980'!$U$325:$AK$378,3)</f>
        <v>32</v>
      </c>
      <c r="C41" s="22">
        <f>VLOOKUP($R41,'1980'!$U$325:$AK$378,4)</f>
        <v>54</v>
      </c>
      <c r="D41" s="22">
        <f>VLOOKUP($R41,'1980'!$U$325:$AK$378,5)</f>
        <v>41</v>
      </c>
      <c r="E41" s="22">
        <f>VLOOKUP($R41,'1980'!$U$325:$AK$378,6)</f>
        <v>33</v>
      </c>
      <c r="F41" s="22">
        <f>VLOOKUP($R41,'1980'!$U$325:$AK$378,7)</f>
        <v>7</v>
      </c>
      <c r="G41" s="22">
        <f>VLOOKUP($R41,'1980'!$U$325:$AK$378,8)</f>
        <v>25</v>
      </c>
      <c r="H41" s="23">
        <f>VLOOKUP($R41,'1980'!$U$325:$AK$378,9)</f>
        <v>192</v>
      </c>
      <c r="I41" s="22">
        <f>VLOOKUP($R41,'1980'!$U$325:$AK$378,10)</f>
        <v>1</v>
      </c>
      <c r="J41" s="22">
        <f>VLOOKUP($R41,'1980'!$U$325:$AK$378,11)</f>
        <v>0</v>
      </c>
      <c r="K41" s="22">
        <f>VLOOKUP($R41,'1980'!$U$325:$AK$378,12)</f>
        <v>16</v>
      </c>
      <c r="L41" s="22">
        <f>VLOOKUP($R41,'1980'!$U$325:$AK$378,13)</f>
        <v>8</v>
      </c>
      <c r="M41" s="22">
        <f>VLOOKUP($R41,'1980'!$U$325:$AK$378,14)</f>
        <v>3</v>
      </c>
      <c r="N41" s="22">
        <f>VLOOKUP($R41,'1980'!$U$325:$AK$378,15)</f>
        <v>2</v>
      </c>
      <c r="O41" s="23">
        <f>VLOOKUP($R41,'1980'!$U$325:$AK$378,16)</f>
        <v>30</v>
      </c>
      <c r="P41" s="22">
        <f>VLOOKUP($R41,'1980'!$U$325:$AK$378,17)</f>
        <v>222</v>
      </c>
      <c r="R41">
        <v>30</v>
      </c>
    </row>
    <row r="42" spans="1:18">
      <c r="A42" s="44" t="s">
        <v>66</v>
      </c>
      <c r="B42" s="45">
        <f>VLOOKUP($R42,'1980'!$U$325:$AK$378,3)</f>
        <v>14</v>
      </c>
      <c r="C42" s="45">
        <f>VLOOKUP($R42,'1980'!$U$325:$AK$378,4)</f>
        <v>59</v>
      </c>
      <c r="D42" s="45">
        <f>VLOOKUP($R42,'1980'!$U$325:$AK$378,5)</f>
        <v>52</v>
      </c>
      <c r="E42" s="45">
        <f>VLOOKUP($R42,'1980'!$U$325:$AK$378,6)</f>
        <v>35</v>
      </c>
      <c r="F42" s="45">
        <f>VLOOKUP($R42,'1980'!$U$325:$AK$378,7)</f>
        <v>10</v>
      </c>
      <c r="G42" s="45">
        <f>VLOOKUP($R42,'1980'!$U$325:$AK$378,8)</f>
        <v>48</v>
      </c>
      <c r="H42" s="46">
        <f>VLOOKUP($R42,'1980'!$U$325:$AK$378,9)</f>
        <v>218</v>
      </c>
      <c r="I42" s="45">
        <f>VLOOKUP($R42,'1980'!$U$325:$AK$378,10)</f>
        <v>8</v>
      </c>
      <c r="J42" s="45">
        <f>VLOOKUP($R42,'1980'!$U$325:$AK$378,11)</f>
        <v>1</v>
      </c>
      <c r="K42" s="45">
        <f>VLOOKUP($R42,'1980'!$U$325:$AK$378,12)</f>
        <v>25</v>
      </c>
      <c r="L42" s="45">
        <f>VLOOKUP($R42,'1980'!$U$325:$AK$378,13)</f>
        <v>22</v>
      </c>
      <c r="M42" s="45">
        <f>VLOOKUP($R42,'1980'!$U$325:$AK$378,14)</f>
        <v>2</v>
      </c>
      <c r="N42" s="45">
        <f>VLOOKUP($R42,'1980'!$U$325:$AK$378,15)</f>
        <v>14</v>
      </c>
      <c r="O42" s="46">
        <f>VLOOKUP($R42,'1980'!$U$325:$AK$378,16)</f>
        <v>72</v>
      </c>
      <c r="P42" s="45">
        <f>VLOOKUP($R42,'1980'!$U$325:$AK$378,17)</f>
        <v>290</v>
      </c>
      <c r="R42">
        <v>31</v>
      </c>
    </row>
    <row r="43" spans="1:18">
      <c r="A43" s="38" t="s">
        <v>67</v>
      </c>
      <c r="B43" s="22">
        <f>VLOOKUP($R43,'1980'!$U$325:$AK$378,3)</f>
        <v>26</v>
      </c>
      <c r="C43" s="22">
        <f>VLOOKUP($R43,'1980'!$U$325:$AK$378,4)</f>
        <v>39</v>
      </c>
      <c r="D43" s="22">
        <f>VLOOKUP($R43,'1980'!$U$325:$AK$378,5)</f>
        <v>19</v>
      </c>
      <c r="E43" s="22">
        <f>VLOOKUP($R43,'1980'!$U$325:$AK$378,6)</f>
        <v>30</v>
      </c>
      <c r="F43" s="22">
        <f>VLOOKUP($R43,'1980'!$U$325:$AK$378,7)</f>
        <v>10</v>
      </c>
      <c r="G43" s="22">
        <f>VLOOKUP($R43,'1980'!$U$325:$AK$378,8)</f>
        <v>10</v>
      </c>
      <c r="H43" s="23">
        <f>VLOOKUP($R43,'1980'!$U$325:$AK$378,9)</f>
        <v>134</v>
      </c>
      <c r="I43" s="22">
        <f>VLOOKUP($R43,'1980'!$U$325:$AK$378,10)</f>
        <v>10</v>
      </c>
      <c r="J43" s="22">
        <f>VLOOKUP($R43,'1980'!$U$325:$AK$378,11)</f>
        <v>1</v>
      </c>
      <c r="K43" s="22">
        <f>VLOOKUP($R43,'1980'!$U$325:$AK$378,12)</f>
        <v>28</v>
      </c>
      <c r="L43" s="22">
        <f>VLOOKUP($R43,'1980'!$U$325:$AK$378,13)</f>
        <v>37</v>
      </c>
      <c r="M43" s="22">
        <f>VLOOKUP($R43,'1980'!$U$325:$AK$378,14)</f>
        <v>12</v>
      </c>
      <c r="N43" s="22">
        <f>VLOOKUP($R43,'1980'!$U$325:$AK$378,15)</f>
        <v>11</v>
      </c>
      <c r="O43" s="23">
        <f>VLOOKUP($R43,'1980'!$U$325:$AK$378,16)</f>
        <v>99</v>
      </c>
      <c r="P43" s="22">
        <f>VLOOKUP($R43,'1980'!$U$325:$AK$378,17)</f>
        <v>233</v>
      </c>
      <c r="R43">
        <v>32</v>
      </c>
    </row>
    <row r="44" spans="1:18">
      <c r="A44" s="38" t="s">
        <v>68</v>
      </c>
      <c r="B44" s="22">
        <f>VLOOKUP($R44,'1980'!$U$325:$AK$378,3)</f>
        <v>11</v>
      </c>
      <c r="C44" s="22">
        <f>VLOOKUP($R44,'1980'!$U$325:$AK$378,4)</f>
        <v>15</v>
      </c>
      <c r="D44" s="22">
        <f>VLOOKUP($R44,'1980'!$U$325:$AK$378,5)</f>
        <v>25</v>
      </c>
      <c r="E44" s="22">
        <f>VLOOKUP($R44,'1980'!$U$325:$AK$378,6)</f>
        <v>35</v>
      </c>
      <c r="F44" s="22">
        <f>VLOOKUP($R44,'1980'!$U$325:$AK$378,7)</f>
        <v>7</v>
      </c>
      <c r="G44" s="22">
        <f>VLOOKUP($R44,'1980'!$U$325:$AK$378,8)</f>
        <v>26</v>
      </c>
      <c r="H44" s="23">
        <f>VLOOKUP($R44,'1980'!$U$325:$AK$378,9)</f>
        <v>119</v>
      </c>
      <c r="I44" s="22">
        <f>VLOOKUP($R44,'1980'!$U$325:$AK$378,10)</f>
        <v>8</v>
      </c>
      <c r="J44" s="22">
        <f>VLOOKUP($R44,'1980'!$U$325:$AK$378,11)</f>
        <v>4</v>
      </c>
      <c r="K44" s="22">
        <f>VLOOKUP($R44,'1980'!$U$325:$AK$378,12)</f>
        <v>14</v>
      </c>
      <c r="L44" s="22">
        <f>VLOOKUP($R44,'1980'!$U$325:$AK$378,13)</f>
        <v>13</v>
      </c>
      <c r="M44" s="22">
        <f>VLOOKUP($R44,'1980'!$U$325:$AK$378,14)</f>
        <v>9</v>
      </c>
      <c r="N44" s="22">
        <f>VLOOKUP($R44,'1980'!$U$325:$AK$378,15)</f>
        <v>5</v>
      </c>
      <c r="O44" s="23">
        <f>VLOOKUP($R44,'1980'!$U$325:$AK$378,16)</f>
        <v>53</v>
      </c>
      <c r="P44" s="22">
        <f>VLOOKUP($R44,'1980'!$U$325:$AK$378,17)</f>
        <v>172</v>
      </c>
      <c r="R44">
        <v>33</v>
      </c>
    </row>
    <row r="45" spans="1:18">
      <c r="A45" s="38" t="s">
        <v>69</v>
      </c>
      <c r="B45" s="22">
        <f>VLOOKUP($R45,'1980'!$U$325:$AK$378,3)</f>
        <v>6</v>
      </c>
      <c r="C45" s="22">
        <f>VLOOKUP($R45,'1980'!$U$325:$AK$378,4)</f>
        <v>33</v>
      </c>
      <c r="D45" s="22">
        <f>VLOOKUP($R45,'1980'!$U$325:$AK$378,5)</f>
        <v>88</v>
      </c>
      <c r="E45" s="22">
        <f>VLOOKUP($R45,'1980'!$U$325:$AK$378,6)</f>
        <v>81</v>
      </c>
      <c r="F45" s="22">
        <f>VLOOKUP($R45,'1980'!$U$325:$AK$378,7)</f>
        <v>26</v>
      </c>
      <c r="G45" s="22">
        <f>VLOOKUP($R45,'1980'!$U$325:$AK$378,8)</f>
        <v>40</v>
      </c>
      <c r="H45" s="23">
        <f>VLOOKUP($R45,'1980'!$U$325:$AK$378,9)</f>
        <v>274</v>
      </c>
      <c r="I45" s="22">
        <f>VLOOKUP($R45,'1980'!$U$325:$AK$378,10)</f>
        <v>59</v>
      </c>
      <c r="J45" s="22">
        <f>VLOOKUP($R45,'1980'!$U$325:$AK$378,11)</f>
        <v>61</v>
      </c>
      <c r="K45" s="22">
        <f>VLOOKUP($R45,'1980'!$U$325:$AK$378,12)</f>
        <v>291</v>
      </c>
      <c r="L45" s="22">
        <f>VLOOKUP($R45,'1980'!$U$325:$AK$378,13)</f>
        <v>224</v>
      </c>
      <c r="M45" s="22">
        <f>VLOOKUP($R45,'1980'!$U$325:$AK$378,14)</f>
        <v>64</v>
      </c>
      <c r="N45" s="22">
        <f>VLOOKUP($R45,'1980'!$U$325:$AK$378,15)</f>
        <v>66</v>
      </c>
      <c r="O45" s="23">
        <f>VLOOKUP($R45,'1980'!$U$325:$AK$378,16)</f>
        <v>765</v>
      </c>
      <c r="P45" s="22">
        <f>VLOOKUP($R45,'1980'!$U$325:$AK$378,17)</f>
        <v>1039</v>
      </c>
      <c r="R45">
        <v>34</v>
      </c>
    </row>
    <row r="46" spans="1:18">
      <c r="A46" s="44" t="s">
        <v>70</v>
      </c>
      <c r="B46" s="45">
        <f>VLOOKUP($R46,'1980'!$U$325:$AK$378,3)</f>
        <v>66</v>
      </c>
      <c r="C46" s="45">
        <f>VLOOKUP($R46,'1980'!$U$325:$AK$378,4)</f>
        <v>61</v>
      </c>
      <c r="D46" s="45">
        <f>VLOOKUP($R46,'1980'!$U$325:$AK$378,5)</f>
        <v>76</v>
      </c>
      <c r="E46" s="45">
        <f>VLOOKUP($R46,'1980'!$U$325:$AK$378,6)</f>
        <v>80</v>
      </c>
      <c r="F46" s="45">
        <f>VLOOKUP($R46,'1980'!$U$325:$AK$378,7)</f>
        <v>18</v>
      </c>
      <c r="G46" s="45">
        <f>VLOOKUP($R46,'1980'!$U$325:$AK$378,8)</f>
        <v>49</v>
      </c>
      <c r="H46" s="46">
        <f>VLOOKUP($R46,'1980'!$U$325:$AK$378,9)</f>
        <v>350</v>
      </c>
      <c r="I46" s="45">
        <f>VLOOKUP($R46,'1980'!$U$325:$AK$378,10)</f>
        <v>19</v>
      </c>
      <c r="J46" s="45">
        <f>VLOOKUP($R46,'1980'!$U$325:$AK$378,11)</f>
        <v>0</v>
      </c>
      <c r="K46" s="45">
        <f>VLOOKUP($R46,'1980'!$U$325:$AK$378,12)</f>
        <v>59</v>
      </c>
      <c r="L46" s="45">
        <f>VLOOKUP($R46,'1980'!$U$325:$AK$378,13)</f>
        <v>34</v>
      </c>
      <c r="M46" s="45">
        <f>VLOOKUP($R46,'1980'!$U$325:$AK$378,14)</f>
        <v>16</v>
      </c>
      <c r="N46" s="45">
        <f>VLOOKUP($R46,'1980'!$U$325:$AK$378,15)</f>
        <v>21</v>
      </c>
      <c r="O46" s="46">
        <f>VLOOKUP($R46,'1980'!$U$325:$AK$378,16)</f>
        <v>149</v>
      </c>
      <c r="P46" s="45">
        <f>VLOOKUP($R46,'1980'!$U$325:$AK$378,17)</f>
        <v>499</v>
      </c>
      <c r="R46">
        <v>35</v>
      </c>
    </row>
    <row r="47" spans="1:18">
      <c r="A47" s="38" t="s">
        <v>71</v>
      </c>
      <c r="B47" s="22">
        <f>VLOOKUP($R47,'1980'!$U$325:$AK$378,3)</f>
        <v>37</v>
      </c>
      <c r="C47" s="22">
        <f>VLOOKUP($R47,'1980'!$U$325:$AK$378,4)</f>
        <v>110</v>
      </c>
      <c r="D47" s="22">
        <f>VLOOKUP($R47,'1980'!$U$325:$AK$378,5)</f>
        <v>204</v>
      </c>
      <c r="E47" s="22">
        <f>VLOOKUP($R47,'1980'!$U$325:$AK$378,6)</f>
        <v>181</v>
      </c>
      <c r="F47" s="22">
        <f>VLOOKUP($R47,'1980'!$U$325:$AK$378,7)</f>
        <v>129</v>
      </c>
      <c r="G47" s="22">
        <f>VLOOKUP($R47,'1980'!$U$325:$AK$378,8)</f>
        <v>137</v>
      </c>
      <c r="H47" s="23">
        <f>VLOOKUP($R47,'1980'!$U$325:$AK$378,9)</f>
        <v>798</v>
      </c>
      <c r="I47" s="22">
        <f>VLOOKUP($R47,'1980'!$U$325:$AK$378,10)</f>
        <v>104</v>
      </c>
      <c r="J47" s="22">
        <f>VLOOKUP($R47,'1980'!$U$325:$AK$378,11)</f>
        <v>132</v>
      </c>
      <c r="K47" s="22">
        <f>VLOOKUP($R47,'1980'!$U$325:$AK$378,12)</f>
        <v>465</v>
      </c>
      <c r="L47" s="22">
        <f>VLOOKUP($R47,'1980'!$U$325:$AK$378,13)</f>
        <v>360</v>
      </c>
      <c r="M47" s="22">
        <f>VLOOKUP($R47,'1980'!$U$325:$AK$378,14)</f>
        <v>82</v>
      </c>
      <c r="N47" s="22">
        <f>VLOOKUP($R47,'1980'!$U$325:$AK$378,15)</f>
        <v>180</v>
      </c>
      <c r="O47" s="23">
        <f>VLOOKUP($R47,'1980'!$U$325:$AK$378,16)</f>
        <v>1323</v>
      </c>
      <c r="P47" s="22">
        <f>VLOOKUP($R47,'1980'!$U$325:$AK$378,17)</f>
        <v>2121</v>
      </c>
      <c r="R47">
        <v>36</v>
      </c>
    </row>
    <row r="48" spans="1:18">
      <c r="A48" s="38" t="s">
        <v>72</v>
      </c>
      <c r="B48" s="22">
        <f>VLOOKUP($R48,'1980'!$U$325:$AK$378,3)</f>
        <v>46</v>
      </c>
      <c r="C48" s="22">
        <f>VLOOKUP($R48,'1980'!$U$325:$AK$378,4)</f>
        <v>173</v>
      </c>
      <c r="D48" s="22">
        <f>VLOOKUP($R48,'1980'!$U$325:$AK$378,5)</f>
        <v>117</v>
      </c>
      <c r="E48" s="22">
        <f>VLOOKUP($R48,'1980'!$U$325:$AK$378,6)</f>
        <v>423</v>
      </c>
      <c r="F48" s="22">
        <f>VLOOKUP($R48,'1980'!$U$325:$AK$378,7)</f>
        <v>170</v>
      </c>
      <c r="G48" s="22">
        <f>VLOOKUP($R48,'1980'!$U$325:$AK$378,8)</f>
        <v>280</v>
      </c>
      <c r="H48" s="23">
        <f>VLOOKUP($R48,'1980'!$U$325:$AK$378,9)</f>
        <v>1209</v>
      </c>
      <c r="I48" s="22">
        <f>VLOOKUP($R48,'1980'!$U$325:$AK$378,10)</f>
        <v>45</v>
      </c>
      <c r="J48" s="22">
        <f>VLOOKUP($R48,'1980'!$U$325:$AK$378,11)</f>
        <v>25</v>
      </c>
      <c r="K48" s="22">
        <f>VLOOKUP($R48,'1980'!$U$325:$AK$378,12)</f>
        <v>160</v>
      </c>
      <c r="L48" s="22">
        <f>VLOOKUP($R48,'1980'!$U$325:$AK$378,13)</f>
        <v>87</v>
      </c>
      <c r="M48" s="22">
        <f>VLOOKUP($R48,'1980'!$U$325:$AK$378,14)</f>
        <v>26</v>
      </c>
      <c r="N48" s="22">
        <f>VLOOKUP($R48,'1980'!$U$325:$AK$378,15)</f>
        <v>95</v>
      </c>
      <c r="O48" s="23">
        <f>VLOOKUP($R48,'1980'!$U$325:$AK$378,16)</f>
        <v>438</v>
      </c>
      <c r="P48" s="22">
        <f>VLOOKUP($R48,'1980'!$U$325:$AK$378,17)</f>
        <v>1647</v>
      </c>
      <c r="R48">
        <v>37</v>
      </c>
    </row>
    <row r="49" spans="1:18">
      <c r="A49" s="38" t="s">
        <v>73</v>
      </c>
      <c r="B49" s="22">
        <f>VLOOKUP($R49,'1980'!$U$325:$AK$378,3)</f>
        <v>6</v>
      </c>
      <c r="C49" s="22">
        <f>VLOOKUP($R49,'1980'!$U$325:$AK$378,4)</f>
        <v>19</v>
      </c>
      <c r="D49" s="22">
        <f>VLOOKUP($R49,'1980'!$U$325:$AK$378,5)</f>
        <v>23</v>
      </c>
      <c r="E49" s="22">
        <f>VLOOKUP($R49,'1980'!$U$325:$AK$378,6)</f>
        <v>18</v>
      </c>
      <c r="F49" s="22">
        <f>VLOOKUP($R49,'1980'!$U$325:$AK$378,7)</f>
        <v>7</v>
      </c>
      <c r="G49" s="22">
        <f>VLOOKUP($R49,'1980'!$U$325:$AK$378,8)</f>
        <v>9</v>
      </c>
      <c r="H49" s="23">
        <f>VLOOKUP($R49,'1980'!$U$325:$AK$378,9)</f>
        <v>82</v>
      </c>
      <c r="I49" s="22">
        <f>VLOOKUP($R49,'1980'!$U$325:$AK$378,10)</f>
        <v>2</v>
      </c>
      <c r="J49" s="22">
        <f>VLOOKUP($R49,'1980'!$U$325:$AK$378,11)</f>
        <v>0</v>
      </c>
      <c r="K49" s="22">
        <f>VLOOKUP($R49,'1980'!$U$325:$AK$378,12)</f>
        <v>10</v>
      </c>
      <c r="L49" s="22">
        <f>VLOOKUP($R49,'1980'!$U$325:$AK$378,13)</f>
        <v>3</v>
      </c>
      <c r="M49" s="22">
        <f>VLOOKUP($R49,'1980'!$U$325:$AK$378,14)</f>
        <v>1</v>
      </c>
      <c r="N49" s="22">
        <f>VLOOKUP($R49,'1980'!$U$325:$AK$378,15)</f>
        <v>2</v>
      </c>
      <c r="O49" s="23">
        <f>VLOOKUP($R49,'1980'!$U$325:$AK$378,16)</f>
        <v>18</v>
      </c>
      <c r="P49" s="22">
        <f>VLOOKUP($R49,'1980'!$U$325:$AK$378,17)</f>
        <v>100</v>
      </c>
      <c r="R49">
        <v>38</v>
      </c>
    </row>
    <row r="50" spans="1:18">
      <c r="A50" s="44" t="s">
        <v>74</v>
      </c>
      <c r="B50" s="45">
        <f>VLOOKUP($R50,'1980'!$U$325:$AK$378,3)</f>
        <v>52</v>
      </c>
      <c r="C50" s="45">
        <f>VLOOKUP($R50,'1980'!$U$325:$AK$378,4)</f>
        <v>110</v>
      </c>
      <c r="D50" s="45">
        <f>VLOOKUP($R50,'1980'!$U$325:$AK$378,5)</f>
        <v>140</v>
      </c>
      <c r="E50" s="45">
        <f>VLOOKUP($R50,'1980'!$U$325:$AK$378,6)</f>
        <v>278</v>
      </c>
      <c r="F50" s="45">
        <f>VLOOKUP($R50,'1980'!$U$325:$AK$378,7)</f>
        <v>68</v>
      </c>
      <c r="G50" s="45">
        <f>VLOOKUP($R50,'1980'!$U$325:$AK$378,8)</f>
        <v>171</v>
      </c>
      <c r="H50" s="46">
        <f>VLOOKUP($R50,'1980'!$U$325:$AK$378,9)</f>
        <v>819</v>
      </c>
      <c r="I50" s="45">
        <f>VLOOKUP($R50,'1980'!$U$325:$AK$378,10)</f>
        <v>100</v>
      </c>
      <c r="J50" s="45">
        <f>VLOOKUP($R50,'1980'!$U$325:$AK$378,11)</f>
        <v>34</v>
      </c>
      <c r="K50" s="45">
        <f>VLOOKUP($R50,'1980'!$U$325:$AK$378,12)</f>
        <v>176</v>
      </c>
      <c r="L50" s="45">
        <f>VLOOKUP($R50,'1980'!$U$325:$AK$378,13)</f>
        <v>190</v>
      </c>
      <c r="M50" s="45">
        <f>VLOOKUP($R50,'1980'!$U$325:$AK$378,14)</f>
        <v>121</v>
      </c>
      <c r="N50" s="45">
        <f>VLOOKUP($R50,'1980'!$U$325:$AK$378,15)</f>
        <v>233</v>
      </c>
      <c r="O50" s="46">
        <f>VLOOKUP($R50,'1980'!$U$325:$AK$378,16)</f>
        <v>854</v>
      </c>
      <c r="P50" s="45">
        <f>VLOOKUP($R50,'1980'!$U$325:$AK$378,17)</f>
        <v>1673</v>
      </c>
      <c r="R50">
        <v>39</v>
      </c>
    </row>
    <row r="51" spans="1:18">
      <c r="A51" s="38" t="s">
        <v>75</v>
      </c>
      <c r="B51" s="22">
        <f>VLOOKUP($R51,'1980'!$U$325:$AK$378,3)</f>
        <v>50</v>
      </c>
      <c r="C51" s="22">
        <f>VLOOKUP($R51,'1980'!$U$325:$AK$378,4)</f>
        <v>67</v>
      </c>
      <c r="D51" s="22">
        <f>VLOOKUP($R51,'1980'!$U$325:$AK$378,5)</f>
        <v>111</v>
      </c>
      <c r="E51" s="22">
        <f>VLOOKUP($R51,'1980'!$U$325:$AK$378,6)</f>
        <v>109</v>
      </c>
      <c r="F51" s="22">
        <f>VLOOKUP($R51,'1980'!$U$325:$AK$378,7)</f>
        <v>0</v>
      </c>
      <c r="G51" s="22">
        <f>VLOOKUP($R51,'1980'!$U$325:$AK$378,8)</f>
        <v>126</v>
      </c>
      <c r="H51" s="23">
        <f>VLOOKUP($R51,'1980'!$U$325:$AK$378,9)</f>
        <v>463</v>
      </c>
      <c r="I51" s="22">
        <f>VLOOKUP($R51,'1980'!$U$325:$AK$378,10)</f>
        <v>43</v>
      </c>
      <c r="J51" s="22">
        <f>VLOOKUP($R51,'1980'!$U$325:$AK$378,11)</f>
        <v>28</v>
      </c>
      <c r="K51" s="22">
        <f>VLOOKUP($R51,'1980'!$U$325:$AK$378,12)</f>
        <v>44</v>
      </c>
      <c r="L51" s="22">
        <f>VLOOKUP($R51,'1980'!$U$325:$AK$378,13)</f>
        <v>44</v>
      </c>
      <c r="M51" s="22">
        <f>VLOOKUP($R51,'1980'!$U$325:$AK$378,14)</f>
        <v>18</v>
      </c>
      <c r="N51" s="22">
        <f>VLOOKUP($R51,'1980'!$U$325:$AK$378,15)</f>
        <v>58</v>
      </c>
      <c r="O51" s="23">
        <f>VLOOKUP($R51,'1980'!$U$325:$AK$378,16)</f>
        <v>235</v>
      </c>
      <c r="P51" s="22">
        <f>VLOOKUP($R51,'1980'!$U$325:$AK$378,17)</f>
        <v>698</v>
      </c>
      <c r="R51">
        <v>40</v>
      </c>
    </row>
    <row r="52" spans="1:18">
      <c r="A52" s="38" t="s">
        <v>76</v>
      </c>
      <c r="B52" s="22">
        <f>VLOOKUP($R52,'1980'!$U$325:$AK$378,3)</f>
        <v>39</v>
      </c>
      <c r="C52" s="22">
        <f>VLOOKUP($R52,'1980'!$U$325:$AK$378,4)</f>
        <v>118</v>
      </c>
      <c r="D52" s="22">
        <f>VLOOKUP($R52,'1980'!$U$325:$AK$378,5)</f>
        <v>116</v>
      </c>
      <c r="E52" s="22">
        <f>VLOOKUP($R52,'1980'!$U$325:$AK$378,6)</f>
        <v>98</v>
      </c>
      <c r="F52" s="22">
        <f>VLOOKUP($R52,'1980'!$U$325:$AK$378,7)</f>
        <v>16</v>
      </c>
      <c r="G52" s="22">
        <f>VLOOKUP($R52,'1980'!$U$325:$AK$378,8)</f>
        <v>35</v>
      </c>
      <c r="H52" s="23">
        <f>VLOOKUP($R52,'1980'!$U$325:$AK$378,9)</f>
        <v>422</v>
      </c>
      <c r="I52" s="22">
        <f>VLOOKUP($R52,'1980'!$U$325:$AK$378,10)</f>
        <v>18</v>
      </c>
      <c r="J52" s="22">
        <f>VLOOKUP($R52,'1980'!$U$325:$AK$378,11)</f>
        <v>5</v>
      </c>
      <c r="K52" s="22">
        <f>VLOOKUP($R52,'1980'!$U$325:$AK$378,12)</f>
        <v>47</v>
      </c>
      <c r="L52" s="22">
        <f>VLOOKUP($R52,'1980'!$U$325:$AK$378,13)</f>
        <v>86</v>
      </c>
      <c r="M52" s="22">
        <f>VLOOKUP($R52,'1980'!$U$325:$AK$378,14)</f>
        <v>16</v>
      </c>
      <c r="N52" s="22">
        <f>VLOOKUP($R52,'1980'!$U$325:$AK$378,15)</f>
        <v>25</v>
      </c>
      <c r="O52" s="23">
        <f>VLOOKUP($R52,'1980'!$U$325:$AK$378,16)</f>
        <v>197</v>
      </c>
      <c r="P52" s="22">
        <f>VLOOKUP($R52,'1980'!$U$325:$AK$378,17)</f>
        <v>619</v>
      </c>
      <c r="R52">
        <v>41</v>
      </c>
    </row>
    <row r="53" spans="1:18">
      <c r="A53" s="38" t="s">
        <v>77</v>
      </c>
      <c r="B53" s="22">
        <f>VLOOKUP($R53,'1980'!$U$325:$AK$378,3)</f>
        <v>75</v>
      </c>
      <c r="C53" s="22">
        <f>VLOOKUP($R53,'1980'!$U$325:$AK$378,4)</f>
        <v>177</v>
      </c>
      <c r="D53" s="22">
        <f>VLOOKUP($R53,'1980'!$U$325:$AK$378,5)</f>
        <v>329</v>
      </c>
      <c r="E53" s="22">
        <f>VLOOKUP($R53,'1980'!$U$325:$AK$378,6)</f>
        <v>221</v>
      </c>
      <c r="F53" s="22">
        <f>VLOOKUP($R53,'1980'!$U$325:$AK$378,7)</f>
        <v>87</v>
      </c>
      <c r="G53" s="22">
        <f>VLOOKUP($R53,'1980'!$U$325:$AK$378,8)</f>
        <v>147</v>
      </c>
      <c r="H53" s="23">
        <f>VLOOKUP($R53,'1980'!$U$325:$AK$378,9)</f>
        <v>1036</v>
      </c>
      <c r="I53" s="22">
        <f>VLOOKUP($R53,'1980'!$U$325:$AK$378,10)</f>
        <v>42</v>
      </c>
      <c r="J53" s="22">
        <f>VLOOKUP($R53,'1980'!$U$325:$AK$378,11)</f>
        <v>36</v>
      </c>
      <c r="K53" s="22">
        <f>VLOOKUP($R53,'1980'!$U$325:$AK$378,12)</f>
        <v>389</v>
      </c>
      <c r="L53" s="22">
        <f>VLOOKUP($R53,'1980'!$U$325:$AK$378,13)</f>
        <v>140</v>
      </c>
      <c r="M53" s="22">
        <f>VLOOKUP($R53,'1980'!$U$325:$AK$378,14)</f>
        <v>42</v>
      </c>
      <c r="N53" s="22">
        <f>VLOOKUP($R53,'1980'!$U$325:$AK$378,15)</f>
        <v>209</v>
      </c>
      <c r="O53" s="23">
        <f>VLOOKUP($R53,'1980'!$U$325:$AK$378,16)</f>
        <v>858</v>
      </c>
      <c r="P53" s="22">
        <f>VLOOKUP($R53,'1980'!$U$325:$AK$378,17)</f>
        <v>1894</v>
      </c>
      <c r="R53">
        <v>42</v>
      </c>
    </row>
    <row r="54" spans="1:18">
      <c r="A54" s="44" t="s">
        <v>78</v>
      </c>
      <c r="B54" s="45">
        <f>VLOOKUP($R54,'1980'!$U$325:$AK$378,3)</f>
        <v>2</v>
      </c>
      <c r="C54" s="45">
        <f>VLOOKUP($R54,'1980'!$U$325:$AK$378,4)</f>
        <v>6</v>
      </c>
      <c r="D54" s="45">
        <f>VLOOKUP($R54,'1980'!$U$325:$AK$378,5)</f>
        <v>8</v>
      </c>
      <c r="E54" s="45">
        <f>VLOOKUP($R54,'1980'!$U$325:$AK$378,6)</f>
        <v>4</v>
      </c>
      <c r="F54" s="45">
        <f>VLOOKUP($R54,'1980'!$U$325:$AK$378,7)</f>
        <v>3</v>
      </c>
      <c r="G54" s="45">
        <f>VLOOKUP($R54,'1980'!$U$325:$AK$378,8)</f>
        <v>4</v>
      </c>
      <c r="H54" s="46">
        <f>VLOOKUP($R54,'1980'!$U$325:$AK$378,9)</f>
        <v>27</v>
      </c>
      <c r="I54" s="45">
        <f>VLOOKUP($R54,'1980'!$U$325:$AK$378,10)</f>
        <v>13</v>
      </c>
      <c r="J54" s="45">
        <f>VLOOKUP($R54,'1980'!$U$325:$AK$378,11)</f>
        <v>2</v>
      </c>
      <c r="K54" s="45">
        <f>VLOOKUP($R54,'1980'!$U$325:$AK$378,12)</f>
        <v>35</v>
      </c>
      <c r="L54" s="45">
        <f>VLOOKUP($R54,'1980'!$U$325:$AK$378,13)</f>
        <v>24</v>
      </c>
      <c r="M54" s="45">
        <f>VLOOKUP($R54,'1980'!$U$325:$AK$378,14)</f>
        <v>10</v>
      </c>
      <c r="N54" s="45">
        <f>VLOOKUP($R54,'1980'!$U$325:$AK$378,15)</f>
        <v>13</v>
      </c>
      <c r="O54" s="46">
        <f>VLOOKUP($R54,'1980'!$U$325:$AK$378,16)</f>
        <v>97</v>
      </c>
      <c r="P54" s="45">
        <f>VLOOKUP($R54,'1980'!$U$325:$AK$378,17)</f>
        <v>124</v>
      </c>
      <c r="R54">
        <v>44</v>
      </c>
    </row>
    <row r="55" spans="1:18">
      <c r="A55" s="38" t="s">
        <v>79</v>
      </c>
      <c r="B55" s="22">
        <f>VLOOKUP($R55,'1980'!$U$325:$AK$378,3)</f>
        <v>62</v>
      </c>
      <c r="C55" s="22">
        <f>VLOOKUP($R55,'1980'!$U$325:$AK$378,4)</f>
        <v>131</v>
      </c>
      <c r="D55" s="22">
        <f>VLOOKUP($R55,'1980'!$U$325:$AK$378,5)</f>
        <v>167</v>
      </c>
      <c r="E55" s="22">
        <f>VLOOKUP($R55,'1980'!$U$325:$AK$378,6)</f>
        <v>250</v>
      </c>
      <c r="F55" s="22">
        <f>VLOOKUP($R55,'1980'!$U$325:$AK$378,7)</f>
        <v>43</v>
      </c>
      <c r="G55" s="22">
        <f>VLOOKUP($R55,'1980'!$U$325:$AK$378,8)</f>
        <v>157</v>
      </c>
      <c r="H55" s="23">
        <f>VLOOKUP($R55,'1980'!$U$325:$AK$378,9)</f>
        <v>810</v>
      </c>
      <c r="I55" s="22">
        <f>VLOOKUP($R55,'1980'!$U$325:$AK$378,10)</f>
        <v>18</v>
      </c>
      <c r="J55" s="22">
        <f>VLOOKUP($R55,'1980'!$U$325:$AK$378,11)</f>
        <v>1</v>
      </c>
      <c r="K55" s="22">
        <f>VLOOKUP($R55,'1980'!$U$325:$AK$378,12)</f>
        <v>69</v>
      </c>
      <c r="L55" s="22">
        <f>VLOOKUP($R55,'1980'!$U$325:$AK$378,13)</f>
        <v>76</v>
      </c>
      <c r="M55" s="22">
        <f>VLOOKUP($R55,'1980'!$U$325:$AK$378,14)</f>
        <v>37</v>
      </c>
      <c r="N55" s="22">
        <f>VLOOKUP($R55,'1980'!$U$325:$AK$378,15)</f>
        <v>48</v>
      </c>
      <c r="O55" s="23">
        <f>VLOOKUP($R55,'1980'!$U$325:$AK$378,16)</f>
        <v>249</v>
      </c>
      <c r="P55" s="22">
        <f>VLOOKUP($R55,'1980'!$U$325:$AK$378,17)</f>
        <v>1059</v>
      </c>
      <c r="R55">
        <v>45</v>
      </c>
    </row>
    <row r="56" spans="1:18">
      <c r="A56" s="38" t="s">
        <v>80</v>
      </c>
      <c r="B56" s="22">
        <f>VLOOKUP($R56,'1980'!$U$325:$AK$378,3)</f>
        <v>5</v>
      </c>
      <c r="C56" s="22">
        <f>VLOOKUP($R56,'1980'!$U$325:$AK$378,4)</f>
        <v>43</v>
      </c>
      <c r="D56" s="22">
        <f>VLOOKUP($R56,'1980'!$U$325:$AK$378,5)</f>
        <v>22</v>
      </c>
      <c r="E56" s="22">
        <f>VLOOKUP($R56,'1980'!$U$325:$AK$378,6)</f>
        <v>30</v>
      </c>
      <c r="F56" s="22">
        <f>VLOOKUP($R56,'1980'!$U$325:$AK$378,7)</f>
        <v>5</v>
      </c>
      <c r="G56" s="22">
        <f>VLOOKUP($R56,'1980'!$U$325:$AK$378,8)</f>
        <v>17</v>
      </c>
      <c r="H56" s="23">
        <f>VLOOKUP($R56,'1980'!$U$325:$AK$378,9)</f>
        <v>122</v>
      </c>
      <c r="I56" s="22">
        <f>VLOOKUP($R56,'1980'!$U$325:$AK$378,10)</f>
        <v>0</v>
      </c>
      <c r="J56" s="22">
        <f>VLOOKUP($R56,'1980'!$U$325:$AK$378,11)</f>
        <v>0</v>
      </c>
      <c r="K56" s="22">
        <f>VLOOKUP($R56,'1980'!$U$325:$AK$378,12)</f>
        <v>3</v>
      </c>
      <c r="L56" s="22">
        <f>VLOOKUP($R56,'1980'!$U$325:$AK$378,13)</f>
        <v>3</v>
      </c>
      <c r="M56" s="22">
        <f>VLOOKUP($R56,'1980'!$U$325:$AK$378,14)</f>
        <v>1</v>
      </c>
      <c r="N56" s="22">
        <f>VLOOKUP($R56,'1980'!$U$325:$AK$378,15)</f>
        <v>5</v>
      </c>
      <c r="O56" s="23">
        <f>VLOOKUP($R56,'1980'!$U$325:$AK$378,16)</f>
        <v>12</v>
      </c>
      <c r="P56" s="22">
        <f>VLOOKUP($R56,'1980'!$U$325:$AK$378,17)</f>
        <v>134</v>
      </c>
      <c r="R56">
        <v>46</v>
      </c>
    </row>
    <row r="57" spans="1:18">
      <c r="A57" s="38" t="s">
        <v>81</v>
      </c>
      <c r="B57" s="22">
        <f>VLOOKUP($R57,'1980'!$U$325:$AK$378,3)</f>
        <v>60</v>
      </c>
      <c r="C57" s="22">
        <f>VLOOKUP($R57,'1980'!$U$325:$AK$378,4)</f>
        <v>101</v>
      </c>
      <c r="D57" s="22">
        <f>VLOOKUP($R57,'1980'!$U$325:$AK$378,5)</f>
        <v>233</v>
      </c>
      <c r="E57" s="22">
        <f>VLOOKUP($R57,'1980'!$U$325:$AK$378,6)</f>
        <v>149</v>
      </c>
      <c r="F57" s="22">
        <f>VLOOKUP($R57,'1980'!$U$325:$AK$378,7)</f>
        <v>88</v>
      </c>
      <c r="G57" s="22">
        <f>VLOOKUP($R57,'1980'!$U$325:$AK$378,8)</f>
        <v>112</v>
      </c>
      <c r="H57" s="23">
        <f>VLOOKUP($R57,'1980'!$U$325:$AK$378,9)</f>
        <v>743</v>
      </c>
      <c r="I57" s="22">
        <f>VLOOKUP($R57,'1980'!$U$325:$AK$378,10)</f>
        <v>60</v>
      </c>
      <c r="J57" s="22">
        <f>VLOOKUP($R57,'1980'!$U$325:$AK$378,11)</f>
        <v>0</v>
      </c>
      <c r="K57" s="22">
        <f>VLOOKUP($R57,'1980'!$U$325:$AK$378,12)</f>
        <v>209</v>
      </c>
      <c r="L57" s="22">
        <f>VLOOKUP($R57,'1980'!$U$325:$AK$378,13)</f>
        <v>77</v>
      </c>
      <c r="M57" s="22">
        <f>VLOOKUP($R57,'1980'!$U$325:$AK$378,14)</f>
        <v>69</v>
      </c>
      <c r="N57" s="22">
        <f>VLOOKUP($R57,'1980'!$U$325:$AK$378,15)</f>
        <v>72</v>
      </c>
      <c r="O57" s="23">
        <f>VLOOKUP($R57,'1980'!$U$325:$AK$378,16)</f>
        <v>487</v>
      </c>
      <c r="P57" s="22">
        <f>VLOOKUP($R57,'1980'!$U$325:$AK$378,17)</f>
        <v>1230</v>
      </c>
      <c r="R57">
        <v>47</v>
      </c>
    </row>
    <row r="58" spans="1:18">
      <c r="A58" s="44" t="s">
        <v>82</v>
      </c>
      <c r="B58" s="45">
        <f>VLOOKUP($R58,'1980'!$U$325:$AK$378,3)</f>
        <v>200</v>
      </c>
      <c r="C58" s="45">
        <f>VLOOKUP($R58,'1980'!$U$325:$AK$378,4)</f>
        <v>454</v>
      </c>
      <c r="D58" s="45">
        <f>VLOOKUP($R58,'1980'!$U$325:$AK$378,5)</f>
        <v>213</v>
      </c>
      <c r="E58" s="45">
        <f>VLOOKUP($R58,'1980'!$U$325:$AK$378,6)</f>
        <v>607</v>
      </c>
      <c r="F58" s="45">
        <f>VLOOKUP($R58,'1980'!$U$325:$AK$378,7)</f>
        <v>61</v>
      </c>
      <c r="G58" s="45">
        <f>VLOOKUP($R58,'1980'!$U$325:$AK$378,8)</f>
        <v>388</v>
      </c>
      <c r="H58" s="46">
        <f>VLOOKUP($R58,'1980'!$U$325:$AK$378,9)</f>
        <v>1923</v>
      </c>
      <c r="I58" s="45">
        <f>VLOOKUP($R58,'1980'!$U$325:$AK$378,10)</f>
        <v>341</v>
      </c>
      <c r="J58" s="45">
        <f>VLOOKUP($R58,'1980'!$U$325:$AK$378,11)</f>
        <v>172</v>
      </c>
      <c r="K58" s="45">
        <f>VLOOKUP($R58,'1980'!$U$325:$AK$378,12)</f>
        <v>372</v>
      </c>
      <c r="L58" s="45">
        <f>VLOOKUP($R58,'1980'!$U$325:$AK$378,13)</f>
        <v>239</v>
      </c>
      <c r="M58" s="45">
        <f>VLOOKUP($R58,'1980'!$U$325:$AK$378,14)</f>
        <v>50</v>
      </c>
      <c r="N58" s="45">
        <f>VLOOKUP($R58,'1980'!$U$325:$AK$378,15)</f>
        <v>470</v>
      </c>
      <c r="O58" s="46">
        <f>VLOOKUP($R58,'1980'!$U$325:$AK$378,16)</f>
        <v>1644</v>
      </c>
      <c r="P58" s="45">
        <f>VLOOKUP($R58,'1980'!$U$325:$AK$378,17)</f>
        <v>3567</v>
      </c>
      <c r="R58">
        <v>48</v>
      </c>
    </row>
    <row r="59" spans="1:18">
      <c r="A59" s="38" t="s">
        <v>83</v>
      </c>
      <c r="B59" s="22">
        <f>VLOOKUP($R59,'1980'!$U$325:$AK$378,3)</f>
        <v>45</v>
      </c>
      <c r="C59" s="22">
        <f>VLOOKUP($R59,'1980'!$U$325:$AK$378,4)</f>
        <v>42</v>
      </c>
      <c r="D59" s="22">
        <f>VLOOKUP($R59,'1980'!$U$325:$AK$378,5)</f>
        <v>27</v>
      </c>
      <c r="E59" s="22">
        <f>VLOOKUP($R59,'1980'!$U$325:$AK$378,6)</f>
        <v>34</v>
      </c>
      <c r="F59" s="22">
        <f>VLOOKUP($R59,'1980'!$U$325:$AK$378,7)</f>
        <v>15</v>
      </c>
      <c r="G59" s="22">
        <f>VLOOKUP($R59,'1980'!$U$325:$AK$378,8)</f>
        <v>18</v>
      </c>
      <c r="H59" s="23">
        <f>VLOOKUP($R59,'1980'!$U$325:$AK$378,9)</f>
        <v>181</v>
      </c>
      <c r="I59" s="22">
        <f>VLOOKUP($R59,'1980'!$U$325:$AK$378,10)</f>
        <v>18</v>
      </c>
      <c r="J59" s="22">
        <f>VLOOKUP($R59,'1980'!$U$325:$AK$378,11)</f>
        <v>2</v>
      </c>
      <c r="K59" s="22">
        <f>VLOOKUP($R59,'1980'!$U$325:$AK$378,12)</f>
        <v>31</v>
      </c>
      <c r="L59" s="22">
        <f>VLOOKUP($R59,'1980'!$U$325:$AK$378,13)</f>
        <v>44</v>
      </c>
      <c r="M59" s="22">
        <f>VLOOKUP($R59,'1980'!$U$325:$AK$378,14)</f>
        <v>16</v>
      </c>
      <c r="N59" s="22">
        <f>VLOOKUP($R59,'1980'!$U$325:$AK$378,15)</f>
        <v>21</v>
      </c>
      <c r="O59" s="23">
        <f>VLOOKUP($R59,'1980'!$U$325:$AK$378,16)</f>
        <v>132</v>
      </c>
      <c r="P59" s="22">
        <f>VLOOKUP($R59,'1980'!$U$325:$AK$378,17)</f>
        <v>313</v>
      </c>
      <c r="R59">
        <v>49</v>
      </c>
    </row>
    <row r="60" spans="1:18">
      <c r="A60" s="38" t="s">
        <v>84</v>
      </c>
      <c r="B60" s="22">
        <f>VLOOKUP($R60,'1980'!$U$325:$AK$378,3)</f>
        <v>1</v>
      </c>
      <c r="C60" s="22">
        <f>VLOOKUP($R60,'1980'!$U$325:$AK$378,4)</f>
        <v>15</v>
      </c>
      <c r="D60" s="22">
        <f>VLOOKUP($R60,'1980'!$U$325:$AK$378,5)</f>
        <v>28</v>
      </c>
      <c r="E60" s="22">
        <f>VLOOKUP($R60,'1980'!$U$325:$AK$378,6)</f>
        <v>30</v>
      </c>
      <c r="F60" s="22">
        <f>VLOOKUP($R60,'1980'!$U$325:$AK$378,7)</f>
        <v>0</v>
      </c>
      <c r="G60" s="22">
        <f>VLOOKUP($R60,'1980'!$U$325:$AK$378,8)</f>
        <v>17</v>
      </c>
      <c r="H60" s="23">
        <f>VLOOKUP($R60,'1980'!$U$325:$AK$378,9)</f>
        <v>91</v>
      </c>
      <c r="I60" s="22">
        <f>VLOOKUP($R60,'1980'!$U$325:$AK$378,10)</f>
        <v>1</v>
      </c>
      <c r="J60" s="22">
        <f>VLOOKUP($R60,'1980'!$U$325:$AK$378,11)</f>
        <v>0</v>
      </c>
      <c r="K60" s="22">
        <f>VLOOKUP($R60,'1980'!$U$325:$AK$378,12)</f>
        <v>8</v>
      </c>
      <c r="L60" s="22">
        <f>VLOOKUP($R60,'1980'!$U$325:$AK$378,13)</f>
        <v>1</v>
      </c>
      <c r="M60" s="22">
        <f>VLOOKUP($R60,'1980'!$U$325:$AK$378,14)</f>
        <v>4</v>
      </c>
      <c r="N60" s="22">
        <f>VLOOKUP($R60,'1980'!$U$325:$AK$378,15)</f>
        <v>4</v>
      </c>
      <c r="O60" s="23">
        <f>VLOOKUP($R60,'1980'!$U$325:$AK$378,16)</f>
        <v>18</v>
      </c>
      <c r="P60" s="22">
        <f>VLOOKUP($R60,'1980'!$U$325:$AK$378,17)</f>
        <v>109</v>
      </c>
      <c r="R60">
        <v>50</v>
      </c>
    </row>
    <row r="61" spans="1:18">
      <c r="A61" s="38" t="s">
        <v>85</v>
      </c>
      <c r="B61" s="22">
        <f>VLOOKUP($R61,'1980'!$U$325:$AK$378,3)</f>
        <v>45</v>
      </c>
      <c r="C61" s="22">
        <f>VLOOKUP($R61,'1980'!$U$325:$AK$378,4)</f>
        <v>138</v>
      </c>
      <c r="D61" s="22">
        <f>VLOOKUP($R61,'1980'!$U$325:$AK$378,5)</f>
        <v>217</v>
      </c>
      <c r="E61" s="22">
        <f>VLOOKUP($R61,'1980'!$U$325:$AK$378,6)</f>
        <v>213</v>
      </c>
      <c r="F61" s="22">
        <f>VLOOKUP($R61,'1980'!$U$325:$AK$378,7)</f>
        <v>20</v>
      </c>
      <c r="G61" s="22">
        <f>VLOOKUP($R61,'1980'!$U$325:$AK$378,8)</f>
        <v>109</v>
      </c>
      <c r="H61" s="23">
        <f>VLOOKUP($R61,'1980'!$U$325:$AK$378,9)</f>
        <v>742</v>
      </c>
      <c r="I61" s="22">
        <f>VLOOKUP($R61,'1980'!$U$325:$AK$378,10)</f>
        <v>45</v>
      </c>
      <c r="J61" s="22">
        <f>VLOOKUP($R61,'1980'!$U$325:$AK$378,11)</f>
        <v>31</v>
      </c>
      <c r="K61" s="22">
        <f>VLOOKUP($R61,'1980'!$U$325:$AK$378,12)</f>
        <v>117</v>
      </c>
      <c r="L61" s="22">
        <f>VLOOKUP($R61,'1980'!$U$325:$AK$378,13)</f>
        <v>108</v>
      </c>
      <c r="M61" s="22">
        <f>VLOOKUP($R61,'1980'!$U$325:$AK$378,14)</f>
        <v>37</v>
      </c>
      <c r="N61" s="22">
        <f>VLOOKUP($R61,'1980'!$U$325:$AK$378,15)</f>
        <v>46</v>
      </c>
      <c r="O61" s="23">
        <f>VLOOKUP($R61,'1980'!$U$325:$AK$378,16)</f>
        <v>384</v>
      </c>
      <c r="P61" s="22">
        <f>VLOOKUP($R61,'1980'!$U$325:$AK$378,17)</f>
        <v>1126</v>
      </c>
      <c r="R61">
        <v>51</v>
      </c>
    </row>
    <row r="62" spans="1:18">
      <c r="A62" s="44" t="s">
        <v>86</v>
      </c>
      <c r="B62" s="45">
        <f>VLOOKUP($R62,'1980'!$U$325:$AK$378,3)</f>
        <v>29</v>
      </c>
      <c r="C62" s="45">
        <f>VLOOKUP($R62,'1980'!$U$325:$AK$378,4)</f>
        <v>86</v>
      </c>
      <c r="D62" s="45">
        <f>VLOOKUP($R62,'1980'!$U$325:$AK$378,5)</f>
        <v>72</v>
      </c>
      <c r="E62" s="45">
        <f>VLOOKUP($R62,'1980'!$U$325:$AK$378,6)</f>
        <v>109</v>
      </c>
      <c r="F62" s="45">
        <f>VLOOKUP($R62,'1980'!$U$325:$AK$378,7)</f>
        <v>49</v>
      </c>
      <c r="G62" s="45">
        <f>VLOOKUP($R62,'1980'!$U$325:$AK$378,8)</f>
        <v>47</v>
      </c>
      <c r="H62" s="46">
        <f>VLOOKUP($R62,'1980'!$U$325:$AK$378,9)</f>
        <v>392</v>
      </c>
      <c r="I62" s="45">
        <f>VLOOKUP($R62,'1980'!$U$325:$AK$378,10)</f>
        <v>29</v>
      </c>
      <c r="J62" s="45">
        <f>VLOOKUP($R62,'1980'!$U$325:$AK$378,11)</f>
        <v>21</v>
      </c>
      <c r="K62" s="45">
        <f>VLOOKUP($R62,'1980'!$U$325:$AK$378,12)</f>
        <v>93</v>
      </c>
      <c r="L62" s="45">
        <f>VLOOKUP($R62,'1980'!$U$325:$AK$378,13)</f>
        <v>79</v>
      </c>
      <c r="M62" s="45">
        <f>VLOOKUP($R62,'1980'!$U$325:$AK$378,14)</f>
        <v>44</v>
      </c>
      <c r="N62" s="45">
        <f>VLOOKUP($R62,'1980'!$U$325:$AK$378,15)</f>
        <v>45</v>
      </c>
      <c r="O62" s="46">
        <f>VLOOKUP($R62,'1980'!$U$325:$AK$378,16)</f>
        <v>311</v>
      </c>
      <c r="P62" s="45">
        <f>VLOOKUP($R62,'1980'!$U$325:$AK$378,17)</f>
        <v>703</v>
      </c>
      <c r="R62">
        <v>53</v>
      </c>
    </row>
    <row r="63" spans="1:18">
      <c r="A63" s="38" t="s">
        <v>87</v>
      </c>
      <c r="B63" s="22">
        <f>VLOOKUP($R63,'1980'!$U$325:$AK$378,3)</f>
        <v>16</v>
      </c>
      <c r="C63" s="22">
        <f>VLOOKUP($R63,'1980'!$U$325:$AK$378,4)</f>
        <v>44</v>
      </c>
      <c r="D63" s="22">
        <f>VLOOKUP($R63,'1980'!$U$325:$AK$378,5)</f>
        <v>115</v>
      </c>
      <c r="E63" s="22">
        <f>VLOOKUP($R63,'1980'!$U$325:$AK$378,6)</f>
        <v>137</v>
      </c>
      <c r="F63" s="22">
        <f>VLOOKUP($R63,'1980'!$U$325:$AK$378,7)</f>
        <v>14</v>
      </c>
      <c r="G63" s="22">
        <f>VLOOKUP($R63,'1980'!$U$325:$AK$378,8)</f>
        <v>44</v>
      </c>
      <c r="H63" s="23">
        <f>VLOOKUP($R63,'1980'!$U$325:$AK$378,9)</f>
        <v>370</v>
      </c>
      <c r="I63" s="22">
        <f>VLOOKUP($R63,'1980'!$U$325:$AK$378,10)</f>
        <v>10</v>
      </c>
      <c r="J63" s="22">
        <f>VLOOKUP($R63,'1980'!$U$325:$AK$378,11)</f>
        <v>10</v>
      </c>
      <c r="K63" s="22">
        <f>VLOOKUP($R63,'1980'!$U$325:$AK$378,12)</f>
        <v>19</v>
      </c>
      <c r="L63" s="22">
        <f>VLOOKUP($R63,'1980'!$U$325:$AK$378,13)</f>
        <v>21</v>
      </c>
      <c r="M63" s="22">
        <f>VLOOKUP($R63,'1980'!$U$325:$AK$378,14)</f>
        <v>5</v>
      </c>
      <c r="N63" s="22">
        <f>VLOOKUP($R63,'1980'!$U$325:$AK$378,15)</f>
        <v>5</v>
      </c>
      <c r="O63" s="23">
        <f>VLOOKUP($R63,'1980'!$U$325:$AK$378,16)</f>
        <v>70</v>
      </c>
      <c r="P63" s="22">
        <f>VLOOKUP($R63,'1980'!$U$325:$AK$378,17)</f>
        <v>440</v>
      </c>
      <c r="R63">
        <v>54</v>
      </c>
    </row>
    <row r="64" spans="1:18">
      <c r="A64" s="38" t="s">
        <v>88</v>
      </c>
      <c r="B64" s="22">
        <f>VLOOKUP($R64,'1980'!$U$325:$AK$378,3)</f>
        <v>16</v>
      </c>
      <c r="C64" s="22">
        <f>VLOOKUP($R64,'1980'!$U$325:$AK$378,4)</f>
        <v>174</v>
      </c>
      <c r="D64" s="22">
        <f>VLOOKUP($R64,'1980'!$U$325:$AK$378,5)</f>
        <v>131</v>
      </c>
      <c r="E64" s="22">
        <f>VLOOKUP($R64,'1980'!$U$325:$AK$378,6)</f>
        <v>126</v>
      </c>
      <c r="F64" s="22">
        <f>VLOOKUP($R64,'1980'!$U$325:$AK$378,7)</f>
        <v>22</v>
      </c>
      <c r="G64" s="22">
        <f>VLOOKUP($R64,'1980'!$U$325:$AK$378,8)</f>
        <v>113</v>
      </c>
      <c r="H64" s="23">
        <f>VLOOKUP($R64,'1980'!$U$325:$AK$378,9)</f>
        <v>582</v>
      </c>
      <c r="I64" s="22">
        <f>VLOOKUP($R64,'1980'!$U$325:$AK$378,10)</f>
        <v>2</v>
      </c>
      <c r="J64" s="22">
        <f>VLOOKUP($R64,'1980'!$U$325:$AK$378,11)</f>
        <v>1</v>
      </c>
      <c r="K64" s="22">
        <f>VLOOKUP($R64,'1980'!$U$325:$AK$378,12)</f>
        <v>63</v>
      </c>
      <c r="L64" s="22">
        <f>VLOOKUP($R64,'1980'!$U$325:$AK$378,13)</f>
        <v>62</v>
      </c>
      <c r="M64" s="22">
        <f>VLOOKUP($R64,'1980'!$U$325:$AK$378,14)</f>
        <v>11</v>
      </c>
      <c r="N64" s="22">
        <f>VLOOKUP($R64,'1980'!$U$325:$AK$378,15)</f>
        <v>26</v>
      </c>
      <c r="O64" s="23">
        <f>VLOOKUP($R64,'1980'!$U$325:$AK$378,16)</f>
        <v>165</v>
      </c>
      <c r="P64" s="22">
        <f>VLOOKUP($R64,'1980'!$U$325:$AK$378,17)</f>
        <v>747</v>
      </c>
      <c r="R64">
        <v>55</v>
      </c>
    </row>
    <row r="65" spans="1:18" ht="15" thickBot="1">
      <c r="A65" s="38" t="s">
        <v>89</v>
      </c>
      <c r="B65" s="22">
        <f>VLOOKUP($R65,'1980'!$U$325:$AK$378,3)</f>
        <v>31</v>
      </c>
      <c r="C65" s="22">
        <f>VLOOKUP($R65,'1980'!$U$325:$AK$378,4)</f>
        <v>28</v>
      </c>
      <c r="D65" s="22">
        <f>VLOOKUP($R65,'1980'!$U$325:$AK$378,5)</f>
        <v>31</v>
      </c>
      <c r="E65" s="22">
        <f>VLOOKUP($R65,'1980'!$U$325:$AK$378,6)</f>
        <v>20</v>
      </c>
      <c r="F65" s="22">
        <f>VLOOKUP($R65,'1980'!$U$325:$AK$378,7)</f>
        <v>16</v>
      </c>
      <c r="G65" s="22">
        <f>VLOOKUP($R65,'1980'!$U$325:$AK$378,8)</f>
        <v>9</v>
      </c>
      <c r="H65" s="23">
        <f>VLOOKUP($R65,'1980'!$U$325:$AK$378,9)</f>
        <v>135</v>
      </c>
      <c r="I65" s="22">
        <f>VLOOKUP($R65,'1980'!$U$325:$AK$378,10)</f>
        <v>9</v>
      </c>
      <c r="J65" s="22">
        <f>VLOOKUP($R65,'1980'!$U$325:$AK$378,11)</f>
        <v>3</v>
      </c>
      <c r="K65" s="22">
        <f>VLOOKUP($R65,'1980'!$U$325:$AK$378,12)</f>
        <v>6</v>
      </c>
      <c r="L65" s="22">
        <f>VLOOKUP($R65,'1980'!$U$325:$AK$378,13)</f>
        <v>8</v>
      </c>
      <c r="M65" s="22">
        <f>VLOOKUP($R65,'1980'!$U$325:$AK$378,14)</f>
        <v>4</v>
      </c>
      <c r="N65" s="22">
        <f>VLOOKUP($R65,'1980'!$U$325:$AK$378,15)</f>
        <v>3</v>
      </c>
      <c r="O65" s="23">
        <f>VLOOKUP($R65,'1980'!$U$325:$AK$378,16)</f>
        <v>33</v>
      </c>
      <c r="P65" s="22">
        <f>VLOOKUP($R65,'1980'!$U$325:$AK$378,17)</f>
        <v>168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2156</v>
      </c>
      <c r="C66" s="47">
        <f t="shared" si="0"/>
        <v>5233</v>
      </c>
      <c r="D66" s="47">
        <f t="shared" si="0"/>
        <v>5514</v>
      </c>
      <c r="E66" s="47">
        <f t="shared" si="0"/>
        <v>6901</v>
      </c>
      <c r="F66" s="47">
        <f t="shared" si="0"/>
        <v>1736</v>
      </c>
      <c r="G66" s="47">
        <f t="shared" si="0"/>
        <v>4649</v>
      </c>
      <c r="H66" s="48">
        <f t="shared" si="0"/>
        <v>26189</v>
      </c>
      <c r="I66" s="47">
        <f t="shared" si="0"/>
        <v>2146</v>
      </c>
      <c r="J66" s="47">
        <f t="shared" si="0"/>
        <v>1151</v>
      </c>
      <c r="K66" s="47">
        <f t="shared" si="0"/>
        <v>6483</v>
      </c>
      <c r="L66" s="47">
        <f t="shared" si="0"/>
        <v>4873</v>
      </c>
      <c r="M66" s="47">
        <f t="shared" si="0"/>
        <v>1731</v>
      </c>
      <c r="N66" s="47">
        <f t="shared" si="0"/>
        <v>3514</v>
      </c>
      <c r="O66" s="48">
        <f t="shared" si="0"/>
        <v>19898</v>
      </c>
      <c r="P66" s="47">
        <f t="shared" si="0"/>
        <v>46087</v>
      </c>
    </row>
    <row r="67" spans="1:18">
      <c r="A67" s="44" t="s">
        <v>91</v>
      </c>
      <c r="B67" s="45">
        <f>VLOOKUP($R67,'1980'!$U$325:$AK$378,3)</f>
        <v>67</v>
      </c>
      <c r="C67" s="45">
        <f>VLOOKUP($R67,'1980'!$U$325:$AK$378,4)</f>
        <v>65</v>
      </c>
      <c r="D67" s="45">
        <f>VLOOKUP($R67,'1980'!$U$325:$AK$378,5)</f>
        <v>62</v>
      </c>
      <c r="E67" s="45">
        <f>VLOOKUP($R67,'1980'!$U$325:$AK$378,6)</f>
        <v>55</v>
      </c>
      <c r="F67" s="45">
        <f>VLOOKUP($R67,'1980'!$U$325:$AK$378,7)</f>
        <v>40</v>
      </c>
      <c r="G67" s="45">
        <f>VLOOKUP($R67,'1980'!$U$325:$AK$378,8)</f>
        <v>80</v>
      </c>
      <c r="H67" s="46">
        <f>VLOOKUP($R67,'1980'!$U$325:$AK$378,9)</f>
        <v>369</v>
      </c>
      <c r="I67" s="45">
        <f>VLOOKUP($R67,'1980'!$U$325:$AK$378,10)</f>
        <v>25</v>
      </c>
      <c r="J67" s="45">
        <f>VLOOKUP($R67,'1980'!$U$325:$AK$378,11)</f>
        <v>29</v>
      </c>
      <c r="K67" s="45">
        <f>VLOOKUP($R67,'1980'!$U$325:$AK$378,12)</f>
        <v>76</v>
      </c>
      <c r="L67" s="45">
        <f>VLOOKUP($R67,'1980'!$U$325:$AK$378,13)</f>
        <v>49</v>
      </c>
      <c r="M67" s="45">
        <f>VLOOKUP($R67,'1980'!$U$325:$AK$378,14)</f>
        <v>18</v>
      </c>
      <c r="N67" s="45">
        <f>VLOOKUP($R67,'1980'!$U$325:$AK$378,15)</f>
        <v>26</v>
      </c>
      <c r="O67" s="46">
        <f>VLOOKUP($R67,'1980'!$U$325:$AK$378,16)</f>
        <v>223</v>
      </c>
      <c r="P67" s="45">
        <f>VLOOKUP($R67,'1980'!$U$325:$AK$378,17)</f>
        <v>592</v>
      </c>
      <c r="R67">
        <v>72</v>
      </c>
    </row>
    <row r="68" spans="1:18">
      <c r="A68" s="61" t="s">
        <v>92</v>
      </c>
      <c r="B68" s="45">
        <f t="shared" ref="B68:P68" si="1">B66+B67</f>
        <v>2223</v>
      </c>
      <c r="C68" s="45">
        <f t="shared" si="1"/>
        <v>5298</v>
      </c>
      <c r="D68" s="45">
        <f t="shared" si="1"/>
        <v>5576</v>
      </c>
      <c r="E68" s="45">
        <f t="shared" si="1"/>
        <v>6956</v>
      </c>
      <c r="F68" s="45">
        <f t="shared" si="1"/>
        <v>1776</v>
      </c>
      <c r="G68" s="45">
        <f t="shared" si="1"/>
        <v>4729</v>
      </c>
      <c r="H68" s="46">
        <f t="shared" si="1"/>
        <v>26558</v>
      </c>
      <c r="I68" s="45">
        <f t="shared" si="1"/>
        <v>2171</v>
      </c>
      <c r="J68" s="45">
        <f t="shared" si="1"/>
        <v>1180</v>
      </c>
      <c r="K68" s="45">
        <f t="shared" si="1"/>
        <v>6559</v>
      </c>
      <c r="L68" s="45">
        <f t="shared" si="1"/>
        <v>4922</v>
      </c>
      <c r="M68" s="45">
        <f t="shared" si="1"/>
        <v>1749</v>
      </c>
      <c r="N68" s="45">
        <f t="shared" si="1"/>
        <v>3540</v>
      </c>
      <c r="O68" s="46">
        <f t="shared" si="1"/>
        <v>20121</v>
      </c>
      <c r="P68" s="45">
        <f t="shared" si="1"/>
        <v>46679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7F6D-B256-4415-B7CE-A31528546543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VLOOKUP($R15,'1980'!$U$271:$AK$324,3)</f>
        <v>58</v>
      </c>
      <c r="C15" s="22">
        <f>VLOOKUP($R15,'1980'!$U$271:$AK$324,4)</f>
        <v>107</v>
      </c>
      <c r="D15" s="22">
        <f>VLOOKUP($R15,'1980'!$U$271:$AK$324,5)</f>
        <v>132</v>
      </c>
      <c r="E15" s="22">
        <f>VLOOKUP($R15,'1980'!$U$271:$AK$324,6)</f>
        <v>90</v>
      </c>
      <c r="F15" s="22">
        <f>VLOOKUP($R15,'1980'!$U$271:$AK$324,7)</f>
        <v>26</v>
      </c>
      <c r="G15" s="22">
        <f>VLOOKUP($R15,'1980'!$U$271:$AK$324,8)</f>
        <v>198</v>
      </c>
      <c r="H15" s="23">
        <f>VLOOKUP($R15,'1980'!$U$271:$AK$324,9)</f>
        <v>611</v>
      </c>
      <c r="I15" s="22">
        <f>VLOOKUP($R15,'1980'!$U$271:$AK$324,10)</f>
        <v>20</v>
      </c>
      <c r="J15" s="22">
        <f>VLOOKUP($R15,'1980'!$U$271:$AK$324,11)</f>
        <v>0</v>
      </c>
      <c r="K15" s="22">
        <f>VLOOKUP($R15,'1980'!$U$271:$AK$324,12)</f>
        <v>45</v>
      </c>
      <c r="L15" s="22">
        <f>VLOOKUP($R15,'1980'!$U$271:$AK$324,13)</f>
        <v>54</v>
      </c>
      <c r="M15" s="22">
        <f>VLOOKUP($R15,'1980'!$U$271:$AK$324,14)</f>
        <v>59</v>
      </c>
      <c r="N15" s="22">
        <f>VLOOKUP($R15,'1980'!$U$271:$AK$324,15)</f>
        <v>93</v>
      </c>
      <c r="O15" s="23">
        <f>VLOOKUP($R15,'1980'!$U$271:$AK$324,16)</f>
        <v>271</v>
      </c>
      <c r="P15" s="22">
        <f>VLOOKUP($R15,'1980'!$U$271:$AK$324,17)</f>
        <v>882</v>
      </c>
      <c r="R15">
        <v>1</v>
      </c>
    </row>
    <row r="16" spans="1:18">
      <c r="A16" s="38" t="s">
        <v>40</v>
      </c>
      <c r="B16" s="22">
        <f>VLOOKUP($R16,'1980'!$U$271:$AK$324,3)</f>
        <v>39</v>
      </c>
      <c r="C16" s="22">
        <f>VLOOKUP($R16,'1980'!$U$271:$AK$324,4)</f>
        <v>5</v>
      </c>
      <c r="D16" s="22">
        <f>VLOOKUP($R16,'1980'!$U$271:$AK$324,5)</f>
        <v>10</v>
      </c>
      <c r="E16" s="22">
        <f>VLOOKUP($R16,'1980'!$U$271:$AK$324,6)</f>
        <v>14</v>
      </c>
      <c r="F16" s="22">
        <f>VLOOKUP($R16,'1980'!$U$271:$AK$324,7)</f>
        <v>2</v>
      </c>
      <c r="G16" s="22">
        <f>VLOOKUP($R16,'1980'!$U$271:$AK$324,8)</f>
        <v>13</v>
      </c>
      <c r="H16" s="23">
        <f>VLOOKUP($R16,'1980'!$U$271:$AK$324,9)</f>
        <v>83</v>
      </c>
      <c r="I16" s="22">
        <f>VLOOKUP($R16,'1980'!$U$271:$AK$324,10)</f>
        <v>10</v>
      </c>
      <c r="J16" s="22">
        <f>VLOOKUP($R16,'1980'!$U$271:$AK$324,11)</f>
        <v>0</v>
      </c>
      <c r="K16" s="22">
        <f>VLOOKUP($R16,'1980'!$U$271:$AK$324,12)</f>
        <v>12</v>
      </c>
      <c r="L16" s="22">
        <f>VLOOKUP($R16,'1980'!$U$271:$AK$324,13)</f>
        <v>6</v>
      </c>
      <c r="M16" s="22">
        <f>VLOOKUP($R16,'1980'!$U$271:$AK$324,14)</f>
        <v>6</v>
      </c>
      <c r="N16" s="22">
        <f>VLOOKUP($R16,'1980'!$U$271:$AK$324,15)</f>
        <v>10</v>
      </c>
      <c r="O16" s="23">
        <f>VLOOKUP($R16,'1980'!$U$271:$AK$324,16)</f>
        <v>44</v>
      </c>
      <c r="P16" s="22">
        <f>VLOOKUP($R16,'1980'!$U$271:$AK$324,17)</f>
        <v>127</v>
      </c>
      <c r="R16">
        <v>2</v>
      </c>
    </row>
    <row r="17" spans="1:18">
      <c r="A17" s="38" t="s">
        <v>41</v>
      </c>
      <c r="B17" s="22">
        <f>VLOOKUP($R17,'1980'!$U$271:$AK$324,3)</f>
        <v>108</v>
      </c>
      <c r="C17" s="22">
        <f>VLOOKUP($R17,'1980'!$U$271:$AK$324,4)</f>
        <v>90</v>
      </c>
      <c r="D17" s="22">
        <f>VLOOKUP($R17,'1980'!$U$271:$AK$324,5)</f>
        <v>108</v>
      </c>
      <c r="E17" s="22">
        <f>VLOOKUP($R17,'1980'!$U$271:$AK$324,6)</f>
        <v>125</v>
      </c>
      <c r="F17" s="22">
        <f>VLOOKUP($R17,'1980'!$U$271:$AK$324,7)</f>
        <v>8</v>
      </c>
      <c r="G17" s="22">
        <f>VLOOKUP($R17,'1980'!$U$271:$AK$324,8)</f>
        <v>80</v>
      </c>
      <c r="H17" s="23">
        <f>VLOOKUP($R17,'1980'!$U$271:$AK$324,9)</f>
        <v>519</v>
      </c>
      <c r="I17" s="22">
        <f>VLOOKUP($R17,'1980'!$U$271:$AK$324,10)</f>
        <v>22</v>
      </c>
      <c r="J17" s="22">
        <f>VLOOKUP($R17,'1980'!$U$271:$AK$324,11)</f>
        <v>4</v>
      </c>
      <c r="K17" s="22">
        <f>VLOOKUP($R17,'1980'!$U$271:$AK$324,12)</f>
        <v>95</v>
      </c>
      <c r="L17" s="22">
        <f>VLOOKUP($R17,'1980'!$U$271:$AK$324,13)</f>
        <v>168</v>
      </c>
      <c r="M17" s="22">
        <f>VLOOKUP($R17,'1980'!$U$271:$AK$324,14)</f>
        <v>28</v>
      </c>
      <c r="N17" s="22">
        <f>VLOOKUP($R17,'1980'!$U$271:$AK$324,15)</f>
        <v>57</v>
      </c>
      <c r="O17" s="23">
        <f>VLOOKUP($R17,'1980'!$U$271:$AK$324,16)</f>
        <v>374</v>
      </c>
      <c r="P17" s="22">
        <f>VLOOKUP($R17,'1980'!$U$271:$AK$324,17)</f>
        <v>893</v>
      </c>
      <c r="R17">
        <v>4</v>
      </c>
    </row>
    <row r="18" spans="1:18">
      <c r="A18" s="44" t="s">
        <v>42</v>
      </c>
      <c r="B18" s="45">
        <f>VLOOKUP($R18,'1980'!$U$271:$AK$324,3)</f>
        <v>24</v>
      </c>
      <c r="C18" s="45">
        <f>VLOOKUP($R18,'1980'!$U$271:$AK$324,4)</f>
        <v>110</v>
      </c>
      <c r="D18" s="45">
        <f>VLOOKUP($R18,'1980'!$U$271:$AK$324,5)</f>
        <v>84</v>
      </c>
      <c r="E18" s="45">
        <f>VLOOKUP($R18,'1980'!$U$271:$AK$324,6)</f>
        <v>115</v>
      </c>
      <c r="F18" s="45">
        <f>VLOOKUP($R18,'1980'!$U$271:$AK$324,7)</f>
        <v>15</v>
      </c>
      <c r="G18" s="45">
        <f>VLOOKUP($R18,'1980'!$U$271:$AK$324,8)</f>
        <v>59</v>
      </c>
      <c r="H18" s="46">
        <f>VLOOKUP($R18,'1980'!$U$271:$AK$324,9)</f>
        <v>407</v>
      </c>
      <c r="I18" s="45">
        <f>VLOOKUP($R18,'1980'!$U$271:$AK$324,10)</f>
        <v>19</v>
      </c>
      <c r="J18" s="45">
        <f>VLOOKUP($R18,'1980'!$U$271:$AK$324,11)</f>
        <v>15</v>
      </c>
      <c r="K18" s="45">
        <f>VLOOKUP($R18,'1980'!$U$271:$AK$324,12)</f>
        <v>44</v>
      </c>
      <c r="L18" s="45">
        <f>VLOOKUP($R18,'1980'!$U$271:$AK$324,13)</f>
        <v>24</v>
      </c>
      <c r="M18" s="45">
        <f>VLOOKUP($R18,'1980'!$U$271:$AK$324,14)</f>
        <v>9</v>
      </c>
      <c r="N18" s="45">
        <f>VLOOKUP($R18,'1980'!$U$271:$AK$324,15)</f>
        <v>16</v>
      </c>
      <c r="O18" s="46">
        <f>VLOOKUP($R18,'1980'!$U$271:$AK$324,16)</f>
        <v>127</v>
      </c>
      <c r="P18" s="45">
        <f>VLOOKUP($R18,'1980'!$U$271:$AK$324,17)</f>
        <v>534</v>
      </c>
      <c r="R18">
        <v>5</v>
      </c>
    </row>
    <row r="19" spans="1:18">
      <c r="A19" s="38" t="s">
        <v>43</v>
      </c>
      <c r="B19" s="22">
        <f>VLOOKUP($R19,'1980'!$U$271:$AK$324,3)</f>
        <v>202</v>
      </c>
      <c r="C19" s="22">
        <f>VLOOKUP($R19,'1980'!$U$271:$AK$324,4)</f>
        <v>352</v>
      </c>
      <c r="D19" s="22">
        <f>VLOOKUP($R19,'1980'!$U$271:$AK$324,5)</f>
        <v>460</v>
      </c>
      <c r="E19" s="22">
        <f>VLOOKUP($R19,'1980'!$U$271:$AK$324,6)</f>
        <v>520</v>
      </c>
      <c r="F19" s="22">
        <f>VLOOKUP($R19,'1980'!$U$271:$AK$324,7)</f>
        <v>136</v>
      </c>
      <c r="G19" s="22">
        <f>VLOOKUP($R19,'1980'!$U$271:$AK$324,8)</f>
        <v>237</v>
      </c>
      <c r="H19" s="23">
        <f>VLOOKUP($R19,'1980'!$U$271:$AK$324,9)</f>
        <v>1907</v>
      </c>
      <c r="I19" s="22">
        <f>VLOOKUP($R19,'1980'!$U$271:$AK$324,10)</f>
        <v>291</v>
      </c>
      <c r="J19" s="22">
        <f>VLOOKUP($R19,'1980'!$U$271:$AK$324,11)</f>
        <v>343</v>
      </c>
      <c r="K19" s="22">
        <f>VLOOKUP($R19,'1980'!$U$271:$AK$324,12)</f>
        <v>1224</v>
      </c>
      <c r="L19" s="22">
        <f>VLOOKUP($R19,'1980'!$U$271:$AK$324,13)</f>
        <v>683</v>
      </c>
      <c r="M19" s="22">
        <f>VLOOKUP($R19,'1980'!$U$271:$AK$324,14)</f>
        <v>215</v>
      </c>
      <c r="N19" s="22">
        <f>VLOOKUP($R19,'1980'!$U$271:$AK$324,15)</f>
        <v>297</v>
      </c>
      <c r="O19" s="23">
        <f>VLOOKUP($R19,'1980'!$U$271:$AK$324,16)</f>
        <v>3053</v>
      </c>
      <c r="P19" s="22">
        <f>VLOOKUP($R19,'1980'!$U$271:$AK$324,17)</f>
        <v>4960</v>
      </c>
      <c r="R19">
        <v>6</v>
      </c>
    </row>
    <row r="20" spans="1:18">
      <c r="A20" s="38" t="s">
        <v>44</v>
      </c>
      <c r="B20" s="22">
        <f>VLOOKUP($R20,'1980'!$U$271:$AK$324,3)</f>
        <v>56</v>
      </c>
      <c r="C20" s="22">
        <f>VLOOKUP($R20,'1980'!$U$271:$AK$324,4)</f>
        <v>66</v>
      </c>
      <c r="D20" s="22">
        <f>VLOOKUP($R20,'1980'!$U$271:$AK$324,5)</f>
        <v>57</v>
      </c>
      <c r="E20" s="22">
        <f>VLOOKUP($R20,'1980'!$U$271:$AK$324,6)</f>
        <v>92</v>
      </c>
      <c r="F20" s="22">
        <f>VLOOKUP($R20,'1980'!$U$271:$AK$324,7)</f>
        <v>38</v>
      </c>
      <c r="G20" s="22">
        <f>VLOOKUP($R20,'1980'!$U$271:$AK$324,8)</f>
        <v>25</v>
      </c>
      <c r="H20" s="23">
        <f>VLOOKUP($R20,'1980'!$U$271:$AK$324,9)</f>
        <v>334</v>
      </c>
      <c r="I20" s="22">
        <f>VLOOKUP($R20,'1980'!$U$271:$AK$324,10)</f>
        <v>50</v>
      </c>
      <c r="J20" s="22">
        <f>VLOOKUP($R20,'1980'!$U$271:$AK$324,11)</f>
        <v>18</v>
      </c>
      <c r="K20" s="22">
        <f>VLOOKUP($R20,'1980'!$U$271:$AK$324,12)</f>
        <v>97</v>
      </c>
      <c r="L20" s="22">
        <f>VLOOKUP($R20,'1980'!$U$271:$AK$324,13)</f>
        <v>32</v>
      </c>
      <c r="M20" s="22">
        <f>VLOOKUP($R20,'1980'!$U$271:$AK$324,14)</f>
        <v>30</v>
      </c>
      <c r="N20" s="22">
        <f>VLOOKUP($R20,'1980'!$U$271:$AK$324,15)</f>
        <v>18</v>
      </c>
      <c r="O20" s="23">
        <f>VLOOKUP($R20,'1980'!$U$271:$AK$324,16)</f>
        <v>245</v>
      </c>
      <c r="P20" s="22">
        <f>VLOOKUP($R20,'1980'!$U$271:$AK$324,17)</f>
        <v>579</v>
      </c>
      <c r="R20">
        <v>8</v>
      </c>
    </row>
    <row r="21" spans="1:18">
      <c r="A21" s="38" t="s">
        <v>45</v>
      </c>
      <c r="B21" s="22">
        <f>VLOOKUP($R21,'1980'!$U$271:$AK$324,3)</f>
        <v>9</v>
      </c>
      <c r="C21" s="22">
        <f>VLOOKUP($R21,'1980'!$U$271:$AK$324,4)</f>
        <v>25</v>
      </c>
      <c r="D21" s="22">
        <f>VLOOKUP($R21,'1980'!$U$271:$AK$324,5)</f>
        <v>30</v>
      </c>
      <c r="E21" s="22">
        <f>VLOOKUP($R21,'1980'!$U$271:$AK$324,6)</f>
        <v>31</v>
      </c>
      <c r="F21" s="22">
        <f>VLOOKUP($R21,'1980'!$U$271:$AK$324,7)</f>
        <v>14</v>
      </c>
      <c r="G21" s="22">
        <f>VLOOKUP($R21,'1980'!$U$271:$AK$324,8)</f>
        <v>27</v>
      </c>
      <c r="H21" s="23">
        <f>VLOOKUP($R21,'1980'!$U$271:$AK$324,9)</f>
        <v>136</v>
      </c>
      <c r="I21" s="22">
        <f>VLOOKUP($R21,'1980'!$U$271:$AK$324,10)</f>
        <v>53</v>
      </c>
      <c r="J21" s="22">
        <f>VLOOKUP($R21,'1980'!$U$271:$AK$324,11)</f>
        <v>20</v>
      </c>
      <c r="K21" s="22">
        <f>VLOOKUP($R21,'1980'!$U$271:$AK$324,12)</f>
        <v>103</v>
      </c>
      <c r="L21" s="22">
        <f>VLOOKUP($R21,'1980'!$U$271:$AK$324,13)</f>
        <v>57</v>
      </c>
      <c r="M21" s="22">
        <f>VLOOKUP($R21,'1980'!$U$271:$AK$324,14)</f>
        <v>45</v>
      </c>
      <c r="N21" s="22">
        <f>VLOOKUP($R21,'1980'!$U$271:$AK$324,15)</f>
        <v>34</v>
      </c>
      <c r="O21" s="23">
        <f>VLOOKUP($R21,'1980'!$U$271:$AK$324,16)</f>
        <v>312</v>
      </c>
      <c r="P21" s="22">
        <f>VLOOKUP($R21,'1980'!$U$271:$AK$324,17)</f>
        <v>448</v>
      </c>
      <c r="R21">
        <v>9</v>
      </c>
    </row>
    <row r="22" spans="1:18">
      <c r="A22" s="44" t="s">
        <v>46</v>
      </c>
      <c r="B22" s="45">
        <f>VLOOKUP($R22,'1980'!$U$271:$AK$324,3)</f>
        <v>0</v>
      </c>
      <c r="C22" s="45">
        <f>VLOOKUP($R22,'1980'!$U$271:$AK$324,4)</f>
        <v>27</v>
      </c>
      <c r="D22" s="45">
        <f>VLOOKUP($R22,'1980'!$U$271:$AK$324,5)</f>
        <v>7</v>
      </c>
      <c r="E22" s="45">
        <f>VLOOKUP($R22,'1980'!$U$271:$AK$324,6)</f>
        <v>9</v>
      </c>
      <c r="F22" s="45">
        <f>VLOOKUP($R22,'1980'!$U$271:$AK$324,7)</f>
        <v>6</v>
      </c>
      <c r="G22" s="45">
        <f>VLOOKUP($R22,'1980'!$U$271:$AK$324,8)</f>
        <v>10</v>
      </c>
      <c r="H22" s="46">
        <f>VLOOKUP($R22,'1980'!$U$271:$AK$324,9)</f>
        <v>59</v>
      </c>
      <c r="I22" s="45">
        <f>VLOOKUP($R22,'1980'!$U$271:$AK$324,10)</f>
        <v>4</v>
      </c>
      <c r="J22" s="45">
        <f>VLOOKUP($R22,'1980'!$U$271:$AK$324,11)</f>
        <v>0</v>
      </c>
      <c r="K22" s="45">
        <f>VLOOKUP($R22,'1980'!$U$271:$AK$324,12)</f>
        <v>18</v>
      </c>
      <c r="L22" s="45">
        <f>VLOOKUP($R22,'1980'!$U$271:$AK$324,13)</f>
        <v>15</v>
      </c>
      <c r="M22" s="45">
        <f>VLOOKUP($R22,'1980'!$U$271:$AK$324,14)</f>
        <v>6</v>
      </c>
      <c r="N22" s="45">
        <f>VLOOKUP($R22,'1980'!$U$271:$AK$324,15)</f>
        <v>2</v>
      </c>
      <c r="O22" s="46">
        <f>VLOOKUP($R22,'1980'!$U$271:$AK$324,16)</f>
        <v>45</v>
      </c>
      <c r="P22" s="45">
        <f>VLOOKUP($R22,'1980'!$U$271:$AK$324,17)</f>
        <v>104</v>
      </c>
      <c r="R22">
        <v>10</v>
      </c>
    </row>
    <row r="23" spans="1:18">
      <c r="A23" s="38" t="s">
        <v>47</v>
      </c>
      <c r="B23" s="22">
        <f>VLOOKUP($R23,'1980'!$U$271:$AK$324,3)</f>
        <v>0</v>
      </c>
      <c r="C23" s="22">
        <f>VLOOKUP($R23,'1980'!$U$271:$AK$324,4)</f>
        <v>0</v>
      </c>
      <c r="D23" s="22">
        <f>VLOOKUP($R23,'1980'!$U$271:$AK$324,5)</f>
        <v>0</v>
      </c>
      <c r="E23" s="22">
        <f>VLOOKUP($R23,'1980'!$U$271:$AK$324,6)</f>
        <v>0</v>
      </c>
      <c r="F23" s="22">
        <f>VLOOKUP($R23,'1980'!$U$271:$AK$324,7)</f>
        <v>0</v>
      </c>
      <c r="G23" s="22">
        <f>VLOOKUP($R23,'1980'!$U$271:$AK$324,8)</f>
        <v>0</v>
      </c>
      <c r="H23" s="23">
        <f>VLOOKUP($R23,'1980'!$U$271:$AK$324,9)</f>
        <v>0</v>
      </c>
      <c r="I23" s="22">
        <f>VLOOKUP($R23,'1980'!$U$271:$AK$324,10)</f>
        <v>3</v>
      </c>
      <c r="J23" s="22">
        <f>VLOOKUP($R23,'1980'!$U$271:$AK$324,11)</f>
        <v>8</v>
      </c>
      <c r="K23" s="22">
        <f>VLOOKUP($R23,'1980'!$U$271:$AK$324,12)</f>
        <v>25</v>
      </c>
      <c r="L23" s="22">
        <f>VLOOKUP($R23,'1980'!$U$271:$AK$324,13)</f>
        <v>13</v>
      </c>
      <c r="M23" s="22">
        <f>VLOOKUP($R23,'1980'!$U$271:$AK$324,14)</f>
        <v>1</v>
      </c>
      <c r="N23" s="22">
        <f>VLOOKUP($R23,'1980'!$U$271:$AK$324,15)</f>
        <v>10</v>
      </c>
      <c r="O23" s="23">
        <f>VLOOKUP($R23,'1980'!$U$271:$AK$324,16)</f>
        <v>60</v>
      </c>
      <c r="P23" s="22">
        <f>VLOOKUP($R23,'1980'!$U$271:$AK$324,17)</f>
        <v>60</v>
      </c>
      <c r="R23">
        <v>11</v>
      </c>
    </row>
    <row r="24" spans="1:18">
      <c r="A24" s="38" t="s">
        <v>48</v>
      </c>
      <c r="B24" s="22">
        <f>VLOOKUP($R24,'1980'!$U$271:$AK$324,3)</f>
        <v>96</v>
      </c>
      <c r="C24" s="22">
        <f>VLOOKUP($R24,'1980'!$U$271:$AK$324,4)</f>
        <v>345</v>
      </c>
      <c r="D24" s="22">
        <f>VLOOKUP($R24,'1980'!$U$271:$AK$324,5)</f>
        <v>237</v>
      </c>
      <c r="E24" s="22">
        <f>VLOOKUP($R24,'1980'!$U$271:$AK$324,6)</f>
        <v>213</v>
      </c>
      <c r="F24" s="22">
        <f>VLOOKUP($R24,'1980'!$U$271:$AK$324,7)</f>
        <v>64</v>
      </c>
      <c r="G24" s="22">
        <f>VLOOKUP($R24,'1980'!$U$271:$AK$324,8)</f>
        <v>401</v>
      </c>
      <c r="H24" s="23">
        <f>VLOOKUP($R24,'1980'!$U$271:$AK$324,9)</f>
        <v>1356</v>
      </c>
      <c r="I24" s="22">
        <f>VLOOKUP($R24,'1980'!$U$271:$AK$324,10)</f>
        <v>106</v>
      </c>
      <c r="J24" s="22">
        <f>VLOOKUP($R24,'1980'!$U$271:$AK$324,11)</f>
        <v>14</v>
      </c>
      <c r="K24" s="22">
        <f>VLOOKUP($R24,'1980'!$U$271:$AK$324,12)</f>
        <v>633</v>
      </c>
      <c r="L24" s="22">
        <f>VLOOKUP($R24,'1980'!$U$271:$AK$324,13)</f>
        <v>320</v>
      </c>
      <c r="M24" s="22">
        <f>VLOOKUP($R24,'1980'!$U$271:$AK$324,14)</f>
        <v>4</v>
      </c>
      <c r="N24" s="22">
        <f>VLOOKUP($R24,'1980'!$U$271:$AK$324,15)</f>
        <v>399</v>
      </c>
      <c r="O24" s="23">
        <f>VLOOKUP($R24,'1980'!$U$271:$AK$324,16)</f>
        <v>1476</v>
      </c>
      <c r="P24" s="22">
        <f>VLOOKUP($R24,'1980'!$U$271:$AK$324,17)</f>
        <v>2832</v>
      </c>
      <c r="R24">
        <v>12</v>
      </c>
    </row>
    <row r="25" spans="1:18">
      <c r="A25" s="38" t="s">
        <v>49</v>
      </c>
      <c r="B25" s="22">
        <f>VLOOKUP($R25,'1980'!$U$271:$AK$324,3)</f>
        <v>63</v>
      </c>
      <c r="C25" s="22">
        <f>VLOOKUP($R25,'1980'!$U$271:$AK$324,4)</f>
        <v>161</v>
      </c>
      <c r="D25" s="22">
        <f>VLOOKUP($R25,'1980'!$U$271:$AK$324,5)</f>
        <v>200</v>
      </c>
      <c r="E25" s="22">
        <f>VLOOKUP($R25,'1980'!$U$271:$AK$324,6)</f>
        <v>206</v>
      </c>
      <c r="F25" s="22">
        <f>VLOOKUP($R25,'1980'!$U$271:$AK$324,7)</f>
        <v>30</v>
      </c>
      <c r="G25" s="22">
        <f>VLOOKUP($R25,'1980'!$U$271:$AK$324,8)</f>
        <v>78</v>
      </c>
      <c r="H25" s="23">
        <f>VLOOKUP($R25,'1980'!$U$271:$AK$324,9)</f>
        <v>738</v>
      </c>
      <c r="I25" s="22">
        <f>VLOOKUP($R25,'1980'!$U$271:$AK$324,10)</f>
        <v>56</v>
      </c>
      <c r="J25" s="22">
        <f>VLOOKUP($R25,'1980'!$U$271:$AK$324,11)</f>
        <v>18</v>
      </c>
      <c r="K25" s="22">
        <f>VLOOKUP($R25,'1980'!$U$271:$AK$324,12)</f>
        <v>151</v>
      </c>
      <c r="L25" s="22">
        <f>VLOOKUP($R25,'1980'!$U$271:$AK$324,13)</f>
        <v>193</v>
      </c>
      <c r="M25" s="22">
        <f>VLOOKUP($R25,'1980'!$U$271:$AK$324,14)</f>
        <v>64</v>
      </c>
      <c r="N25" s="22">
        <f>VLOOKUP($R25,'1980'!$U$271:$AK$324,15)</f>
        <v>141</v>
      </c>
      <c r="O25" s="23">
        <f>VLOOKUP($R25,'1980'!$U$271:$AK$324,16)</f>
        <v>623</v>
      </c>
      <c r="P25" s="22">
        <f>VLOOKUP($R25,'1980'!$U$271:$AK$324,17)</f>
        <v>1361</v>
      </c>
      <c r="R25">
        <v>13</v>
      </c>
    </row>
    <row r="26" spans="1:18">
      <c r="A26" s="44" t="s">
        <v>50</v>
      </c>
      <c r="B26" s="45">
        <f>VLOOKUP($R26,'1980'!$U$271:$AK$324,3)</f>
        <v>1</v>
      </c>
      <c r="C26" s="45">
        <f>VLOOKUP($R26,'1980'!$U$271:$AK$324,4)</f>
        <v>4</v>
      </c>
      <c r="D26" s="45">
        <f>VLOOKUP($R26,'1980'!$U$271:$AK$324,5)</f>
        <v>30</v>
      </c>
      <c r="E26" s="45">
        <f>VLOOKUP($R26,'1980'!$U$271:$AK$324,6)</f>
        <v>11</v>
      </c>
      <c r="F26" s="45">
        <f>VLOOKUP($R26,'1980'!$U$271:$AK$324,7)</f>
        <v>2</v>
      </c>
      <c r="G26" s="45">
        <f>VLOOKUP($R26,'1980'!$U$271:$AK$324,8)</f>
        <v>3</v>
      </c>
      <c r="H26" s="46">
        <f>VLOOKUP($R26,'1980'!$U$271:$AK$324,9)</f>
        <v>51</v>
      </c>
      <c r="I26" s="45">
        <f>VLOOKUP($R26,'1980'!$U$271:$AK$324,10)</f>
        <v>7</v>
      </c>
      <c r="J26" s="45">
        <f>VLOOKUP($R26,'1980'!$U$271:$AK$324,11)</f>
        <v>10</v>
      </c>
      <c r="K26" s="45">
        <f>VLOOKUP($R26,'1980'!$U$271:$AK$324,12)</f>
        <v>27</v>
      </c>
      <c r="L26" s="45">
        <f>VLOOKUP($R26,'1980'!$U$271:$AK$324,13)</f>
        <v>12</v>
      </c>
      <c r="M26" s="45">
        <f>VLOOKUP($R26,'1980'!$U$271:$AK$324,14)</f>
        <v>6</v>
      </c>
      <c r="N26" s="45">
        <f>VLOOKUP($R26,'1980'!$U$271:$AK$324,15)</f>
        <v>13</v>
      </c>
      <c r="O26" s="46">
        <f>VLOOKUP($R26,'1980'!$U$271:$AK$324,16)</f>
        <v>75</v>
      </c>
      <c r="P26" s="45">
        <f>VLOOKUP($R26,'1980'!$U$271:$AK$324,17)</f>
        <v>126</v>
      </c>
      <c r="R26">
        <v>15</v>
      </c>
    </row>
    <row r="27" spans="1:18">
      <c r="A27" s="38" t="s">
        <v>51</v>
      </c>
      <c r="B27" s="22">
        <f>VLOOKUP($R27,'1980'!$U$271:$AK$324,3)</f>
        <v>24</v>
      </c>
      <c r="C27" s="22">
        <f>VLOOKUP($R27,'1980'!$U$271:$AK$324,4)</f>
        <v>57</v>
      </c>
      <c r="D27" s="22">
        <f>VLOOKUP($R27,'1980'!$U$271:$AK$324,5)</f>
        <v>21</v>
      </c>
      <c r="E27" s="22">
        <f>VLOOKUP($R27,'1980'!$U$271:$AK$324,6)</f>
        <v>50</v>
      </c>
      <c r="F27" s="22">
        <f>VLOOKUP($R27,'1980'!$U$271:$AK$324,7)</f>
        <v>2</v>
      </c>
      <c r="G27" s="22">
        <f>VLOOKUP($R27,'1980'!$U$271:$AK$324,8)</f>
        <v>57</v>
      </c>
      <c r="H27" s="23">
        <f>VLOOKUP($R27,'1980'!$U$271:$AK$324,9)</f>
        <v>211</v>
      </c>
      <c r="I27" s="22">
        <f>VLOOKUP($R27,'1980'!$U$271:$AK$324,10)</f>
        <v>6</v>
      </c>
      <c r="J27" s="22">
        <f>VLOOKUP($R27,'1980'!$U$271:$AK$324,11)</f>
        <v>0</v>
      </c>
      <c r="K27" s="22">
        <f>VLOOKUP($R27,'1980'!$U$271:$AK$324,12)</f>
        <v>9</v>
      </c>
      <c r="L27" s="22">
        <f>VLOOKUP($R27,'1980'!$U$271:$AK$324,13)</f>
        <v>6</v>
      </c>
      <c r="M27" s="22">
        <f>VLOOKUP($R27,'1980'!$U$271:$AK$324,14)</f>
        <v>11</v>
      </c>
      <c r="N27" s="22">
        <f>VLOOKUP($R27,'1980'!$U$271:$AK$324,15)</f>
        <v>12</v>
      </c>
      <c r="O27" s="23">
        <f>VLOOKUP($R27,'1980'!$U$271:$AK$324,16)</f>
        <v>44</v>
      </c>
      <c r="P27" s="22">
        <f>VLOOKUP($R27,'1980'!$U$271:$AK$324,17)</f>
        <v>255</v>
      </c>
      <c r="R27">
        <v>16</v>
      </c>
    </row>
    <row r="28" spans="1:18">
      <c r="A28" s="38" t="s">
        <v>52</v>
      </c>
      <c r="B28" s="22">
        <f>VLOOKUP($R28,'1980'!$U$271:$AK$324,3)</f>
        <v>58</v>
      </c>
      <c r="C28" s="22">
        <f>VLOOKUP($R28,'1980'!$U$271:$AK$324,4)</f>
        <v>34</v>
      </c>
      <c r="D28" s="22">
        <f>VLOOKUP($R28,'1980'!$U$271:$AK$324,5)</f>
        <v>239</v>
      </c>
      <c r="E28" s="22">
        <f>VLOOKUP($R28,'1980'!$U$271:$AK$324,6)</f>
        <v>156</v>
      </c>
      <c r="F28" s="22">
        <f>VLOOKUP($R28,'1980'!$U$271:$AK$324,7)</f>
        <v>14</v>
      </c>
      <c r="G28" s="22">
        <f>VLOOKUP($R28,'1980'!$U$271:$AK$324,8)</f>
        <v>137</v>
      </c>
      <c r="H28" s="23">
        <f>VLOOKUP($R28,'1980'!$U$271:$AK$324,9)</f>
        <v>638</v>
      </c>
      <c r="I28" s="22">
        <f>VLOOKUP($R28,'1980'!$U$271:$AK$324,10)</f>
        <v>74</v>
      </c>
      <c r="J28" s="22">
        <f>VLOOKUP($R28,'1980'!$U$271:$AK$324,11)</f>
        <v>1</v>
      </c>
      <c r="K28" s="22">
        <f>VLOOKUP($R28,'1980'!$U$271:$AK$324,12)</f>
        <v>323</v>
      </c>
      <c r="L28" s="22">
        <f>VLOOKUP($R28,'1980'!$U$271:$AK$324,13)</f>
        <v>255</v>
      </c>
      <c r="M28" s="22">
        <f>VLOOKUP($R28,'1980'!$U$271:$AK$324,14)</f>
        <v>113</v>
      </c>
      <c r="N28" s="22">
        <f>VLOOKUP($R28,'1980'!$U$271:$AK$324,15)</f>
        <v>130</v>
      </c>
      <c r="O28" s="23">
        <f>VLOOKUP($R28,'1980'!$U$271:$AK$324,16)</f>
        <v>896</v>
      </c>
      <c r="P28" s="22">
        <f>VLOOKUP($R28,'1980'!$U$271:$AK$324,17)</f>
        <v>1534</v>
      </c>
      <c r="R28">
        <v>17</v>
      </c>
    </row>
    <row r="29" spans="1:18">
      <c r="A29" s="38" t="s">
        <v>53</v>
      </c>
      <c r="B29" s="22">
        <f>VLOOKUP($R29,'1980'!$U$271:$AK$324,3)</f>
        <v>51</v>
      </c>
      <c r="C29" s="22">
        <f>VLOOKUP($R29,'1980'!$U$271:$AK$324,4)</f>
        <v>167</v>
      </c>
      <c r="D29" s="22">
        <f>VLOOKUP($R29,'1980'!$U$271:$AK$324,5)</f>
        <v>55</v>
      </c>
      <c r="E29" s="22">
        <f>VLOOKUP($R29,'1980'!$U$271:$AK$324,6)</f>
        <v>158</v>
      </c>
      <c r="F29" s="22">
        <f>VLOOKUP($R29,'1980'!$U$271:$AK$324,7)</f>
        <v>10</v>
      </c>
      <c r="G29" s="22">
        <f>VLOOKUP($R29,'1980'!$U$271:$AK$324,8)</f>
        <v>179</v>
      </c>
      <c r="H29" s="23">
        <f>VLOOKUP($R29,'1980'!$U$271:$AK$324,9)</f>
        <v>620</v>
      </c>
      <c r="I29" s="22">
        <f>VLOOKUP($R29,'1980'!$U$271:$AK$324,10)</f>
        <v>31</v>
      </c>
      <c r="J29" s="22">
        <f>VLOOKUP($R29,'1980'!$U$271:$AK$324,11)</f>
        <v>8</v>
      </c>
      <c r="K29" s="22">
        <f>VLOOKUP($R29,'1980'!$U$271:$AK$324,12)</f>
        <v>108</v>
      </c>
      <c r="L29" s="22">
        <f>VLOOKUP($R29,'1980'!$U$271:$AK$324,13)</f>
        <v>102</v>
      </c>
      <c r="M29" s="22">
        <f>VLOOKUP($R29,'1980'!$U$271:$AK$324,14)</f>
        <v>38</v>
      </c>
      <c r="N29" s="22">
        <f>VLOOKUP($R29,'1980'!$U$271:$AK$324,15)</f>
        <v>67</v>
      </c>
      <c r="O29" s="23">
        <f>VLOOKUP($R29,'1980'!$U$271:$AK$324,16)</f>
        <v>354</v>
      </c>
      <c r="P29" s="22">
        <f>VLOOKUP($R29,'1980'!$U$271:$AK$324,17)</f>
        <v>974</v>
      </c>
      <c r="R29">
        <v>18</v>
      </c>
    </row>
    <row r="30" spans="1:18">
      <c r="A30" s="44" t="s">
        <v>54</v>
      </c>
      <c r="B30" s="45">
        <f>VLOOKUP($R30,'1980'!$U$271:$AK$324,3)</f>
        <v>16</v>
      </c>
      <c r="C30" s="45">
        <f>VLOOKUP($R30,'1980'!$U$271:$AK$324,4)</f>
        <v>88</v>
      </c>
      <c r="D30" s="45">
        <f>VLOOKUP($R30,'1980'!$U$271:$AK$324,5)</f>
        <v>89</v>
      </c>
      <c r="E30" s="45">
        <f>VLOOKUP($R30,'1980'!$U$271:$AK$324,6)</f>
        <v>84</v>
      </c>
      <c r="F30" s="45">
        <f>VLOOKUP($R30,'1980'!$U$271:$AK$324,7)</f>
        <v>30</v>
      </c>
      <c r="G30" s="45">
        <f>VLOOKUP($R30,'1980'!$U$271:$AK$324,8)</f>
        <v>65</v>
      </c>
      <c r="H30" s="46">
        <f>VLOOKUP($R30,'1980'!$U$271:$AK$324,9)</f>
        <v>372</v>
      </c>
      <c r="I30" s="45">
        <f>VLOOKUP($R30,'1980'!$U$271:$AK$324,10)</f>
        <v>9</v>
      </c>
      <c r="J30" s="45">
        <f>VLOOKUP($R30,'1980'!$U$271:$AK$324,11)</f>
        <v>0</v>
      </c>
      <c r="K30" s="45">
        <f>VLOOKUP($R30,'1980'!$U$271:$AK$324,12)</f>
        <v>59</v>
      </c>
      <c r="L30" s="45">
        <f>VLOOKUP($R30,'1980'!$U$271:$AK$324,13)</f>
        <v>20</v>
      </c>
      <c r="M30" s="45">
        <f>VLOOKUP($R30,'1980'!$U$271:$AK$324,14)</f>
        <v>8</v>
      </c>
      <c r="N30" s="45">
        <f>VLOOKUP($R30,'1980'!$U$271:$AK$324,15)</f>
        <v>6</v>
      </c>
      <c r="O30" s="46">
        <f>VLOOKUP($R30,'1980'!$U$271:$AK$324,16)</f>
        <v>102</v>
      </c>
      <c r="P30" s="45">
        <f>VLOOKUP($R30,'1980'!$U$271:$AK$324,17)</f>
        <v>474</v>
      </c>
      <c r="R30">
        <v>19</v>
      </c>
    </row>
    <row r="31" spans="1:18">
      <c r="A31" s="38" t="s">
        <v>55</v>
      </c>
      <c r="B31" s="22">
        <f>VLOOKUP($R31,'1980'!$U$271:$AK$324,3)</f>
        <v>26</v>
      </c>
      <c r="C31" s="22">
        <f>VLOOKUP($R31,'1980'!$U$271:$AK$324,4)</f>
        <v>90</v>
      </c>
      <c r="D31" s="22">
        <f>VLOOKUP($R31,'1980'!$U$271:$AK$324,5)</f>
        <v>67</v>
      </c>
      <c r="E31" s="22">
        <f>VLOOKUP($R31,'1980'!$U$271:$AK$324,6)</f>
        <v>86</v>
      </c>
      <c r="F31" s="22">
        <f>VLOOKUP($R31,'1980'!$U$271:$AK$324,7)</f>
        <v>5</v>
      </c>
      <c r="G31" s="22">
        <f>VLOOKUP($R31,'1980'!$U$271:$AK$324,8)</f>
        <v>68</v>
      </c>
      <c r="H31" s="23">
        <f>VLOOKUP($R31,'1980'!$U$271:$AK$324,9)</f>
        <v>342</v>
      </c>
      <c r="I31" s="22">
        <f>VLOOKUP($R31,'1980'!$U$271:$AK$324,10)</f>
        <v>20</v>
      </c>
      <c r="J31" s="22">
        <f>VLOOKUP($R31,'1980'!$U$271:$AK$324,11)</f>
        <v>4</v>
      </c>
      <c r="K31" s="22">
        <f>VLOOKUP($R31,'1980'!$U$271:$AK$324,12)</f>
        <v>35</v>
      </c>
      <c r="L31" s="22">
        <f>VLOOKUP($R31,'1980'!$U$271:$AK$324,13)</f>
        <v>52</v>
      </c>
      <c r="M31" s="22">
        <f>VLOOKUP($R31,'1980'!$U$271:$AK$324,14)</f>
        <v>12</v>
      </c>
      <c r="N31" s="22">
        <f>VLOOKUP($R31,'1980'!$U$271:$AK$324,15)</f>
        <v>21</v>
      </c>
      <c r="O31" s="23">
        <f>VLOOKUP($R31,'1980'!$U$271:$AK$324,16)</f>
        <v>144</v>
      </c>
      <c r="P31" s="22">
        <f>VLOOKUP($R31,'1980'!$U$271:$AK$324,17)</f>
        <v>486</v>
      </c>
      <c r="R31">
        <v>20</v>
      </c>
    </row>
    <row r="32" spans="1:18">
      <c r="A32" s="38" t="s">
        <v>56</v>
      </c>
      <c r="B32" s="22">
        <f>VLOOKUP($R32,'1980'!$U$271:$AK$324,3)</f>
        <v>49</v>
      </c>
      <c r="C32" s="22">
        <f>VLOOKUP($R32,'1980'!$U$271:$AK$324,4)</f>
        <v>90</v>
      </c>
      <c r="D32" s="22">
        <f>VLOOKUP($R32,'1980'!$U$271:$AK$324,5)</f>
        <v>87</v>
      </c>
      <c r="E32" s="22">
        <f>VLOOKUP($R32,'1980'!$U$271:$AK$324,6)</f>
        <v>195</v>
      </c>
      <c r="F32" s="22">
        <f>VLOOKUP($R32,'1980'!$U$271:$AK$324,7)</f>
        <v>61</v>
      </c>
      <c r="G32" s="22">
        <f>VLOOKUP($R32,'1980'!$U$271:$AK$324,8)</f>
        <v>60</v>
      </c>
      <c r="H32" s="23">
        <f>VLOOKUP($R32,'1980'!$U$271:$AK$324,9)</f>
        <v>542</v>
      </c>
      <c r="I32" s="22">
        <f>VLOOKUP($R32,'1980'!$U$271:$AK$324,10)</f>
        <v>21</v>
      </c>
      <c r="J32" s="22">
        <f>VLOOKUP($R32,'1980'!$U$271:$AK$324,11)</f>
        <v>1</v>
      </c>
      <c r="K32" s="22">
        <f>VLOOKUP($R32,'1980'!$U$271:$AK$324,12)</f>
        <v>61</v>
      </c>
      <c r="L32" s="22">
        <f>VLOOKUP($R32,'1980'!$U$271:$AK$324,13)</f>
        <v>50</v>
      </c>
      <c r="M32" s="22">
        <f>VLOOKUP($R32,'1980'!$U$271:$AK$324,14)</f>
        <v>20</v>
      </c>
      <c r="N32" s="22">
        <f>VLOOKUP($R32,'1980'!$U$271:$AK$324,15)</f>
        <v>17</v>
      </c>
      <c r="O32" s="23">
        <f>VLOOKUP($R32,'1980'!$U$271:$AK$324,16)</f>
        <v>170</v>
      </c>
      <c r="P32" s="22">
        <f>VLOOKUP($R32,'1980'!$U$271:$AK$324,17)</f>
        <v>712</v>
      </c>
      <c r="R32">
        <v>21</v>
      </c>
    </row>
    <row r="33" spans="1:18">
      <c r="A33" s="38" t="s">
        <v>57</v>
      </c>
      <c r="B33" s="22">
        <f>VLOOKUP($R33,'1980'!$U$271:$AK$324,3)</f>
        <v>48</v>
      </c>
      <c r="C33" s="22">
        <f>VLOOKUP($R33,'1980'!$U$271:$AK$324,4)</f>
        <v>98</v>
      </c>
      <c r="D33" s="22">
        <f>VLOOKUP($R33,'1980'!$U$271:$AK$324,5)</f>
        <v>107</v>
      </c>
      <c r="E33" s="22">
        <f>VLOOKUP($R33,'1980'!$U$271:$AK$324,6)</f>
        <v>276</v>
      </c>
      <c r="F33" s="22">
        <f>VLOOKUP($R33,'1980'!$U$271:$AK$324,7)</f>
        <v>49</v>
      </c>
      <c r="G33" s="22">
        <f>VLOOKUP($R33,'1980'!$U$271:$AK$324,8)</f>
        <v>67</v>
      </c>
      <c r="H33" s="23">
        <f>VLOOKUP($R33,'1980'!$U$271:$AK$324,9)</f>
        <v>645</v>
      </c>
      <c r="I33" s="22">
        <f>VLOOKUP($R33,'1980'!$U$271:$AK$324,10)</f>
        <v>28</v>
      </c>
      <c r="J33" s="22">
        <f>VLOOKUP($R33,'1980'!$U$271:$AK$324,11)</f>
        <v>0</v>
      </c>
      <c r="K33" s="22">
        <f>VLOOKUP($R33,'1980'!$U$271:$AK$324,12)</f>
        <v>36</v>
      </c>
      <c r="L33" s="22">
        <f>VLOOKUP($R33,'1980'!$U$271:$AK$324,13)</f>
        <v>143</v>
      </c>
      <c r="M33" s="22">
        <f>VLOOKUP($R33,'1980'!$U$271:$AK$324,14)</f>
        <v>39</v>
      </c>
      <c r="N33" s="22">
        <f>VLOOKUP($R33,'1980'!$U$271:$AK$324,15)</f>
        <v>40</v>
      </c>
      <c r="O33" s="23">
        <f>VLOOKUP($R33,'1980'!$U$271:$AK$324,16)</f>
        <v>286</v>
      </c>
      <c r="P33" s="22">
        <f>VLOOKUP($R33,'1980'!$U$271:$AK$324,17)</f>
        <v>931</v>
      </c>
      <c r="R33">
        <v>22</v>
      </c>
    </row>
    <row r="34" spans="1:18">
      <c r="A34" s="44" t="s">
        <v>58</v>
      </c>
      <c r="B34" s="45">
        <f>VLOOKUP($R34,'1980'!$U$271:$AK$324,3)</f>
        <v>7</v>
      </c>
      <c r="C34" s="45">
        <f>VLOOKUP($R34,'1980'!$U$271:$AK$324,4)</f>
        <v>25</v>
      </c>
      <c r="D34" s="45">
        <f>VLOOKUP($R34,'1980'!$U$271:$AK$324,5)</f>
        <v>37</v>
      </c>
      <c r="E34" s="45">
        <f>VLOOKUP($R34,'1980'!$U$271:$AK$324,6)</f>
        <v>49</v>
      </c>
      <c r="F34" s="45">
        <f>VLOOKUP($R34,'1980'!$U$271:$AK$324,7)</f>
        <v>17</v>
      </c>
      <c r="G34" s="45">
        <f>VLOOKUP($R34,'1980'!$U$271:$AK$324,8)</f>
        <v>30</v>
      </c>
      <c r="H34" s="46">
        <f>VLOOKUP($R34,'1980'!$U$271:$AK$324,9)</f>
        <v>165</v>
      </c>
      <c r="I34" s="45">
        <f>VLOOKUP($R34,'1980'!$U$271:$AK$324,10)</f>
        <v>5</v>
      </c>
      <c r="J34" s="45">
        <f>VLOOKUP($R34,'1980'!$U$271:$AK$324,11)</f>
        <v>3</v>
      </c>
      <c r="K34" s="45">
        <f>VLOOKUP($R34,'1980'!$U$271:$AK$324,12)</f>
        <v>17</v>
      </c>
      <c r="L34" s="45">
        <f>VLOOKUP($R34,'1980'!$U$271:$AK$324,13)</f>
        <v>7</v>
      </c>
      <c r="M34" s="45">
        <f>VLOOKUP($R34,'1980'!$U$271:$AK$324,14)</f>
        <v>5</v>
      </c>
      <c r="N34" s="45">
        <f>VLOOKUP($R34,'1980'!$U$271:$AK$324,15)</f>
        <v>4</v>
      </c>
      <c r="O34" s="46">
        <f>VLOOKUP($R34,'1980'!$U$271:$AK$324,16)</f>
        <v>41</v>
      </c>
      <c r="P34" s="45">
        <f>VLOOKUP($R34,'1980'!$U$271:$AK$324,17)</f>
        <v>206</v>
      </c>
      <c r="R34">
        <v>23</v>
      </c>
    </row>
    <row r="35" spans="1:18">
      <c r="A35" s="38" t="s">
        <v>59</v>
      </c>
      <c r="B35" s="22">
        <f>VLOOKUP($R35,'1980'!$U$271:$AK$324,3)</f>
        <v>17</v>
      </c>
      <c r="C35" s="22">
        <f>VLOOKUP($R35,'1980'!$U$271:$AK$324,4)</f>
        <v>84</v>
      </c>
      <c r="D35" s="22">
        <f>VLOOKUP($R35,'1980'!$U$271:$AK$324,5)</f>
        <v>93</v>
      </c>
      <c r="E35" s="22">
        <f>VLOOKUP($R35,'1980'!$U$271:$AK$324,6)</f>
        <v>77</v>
      </c>
      <c r="F35" s="22">
        <f>VLOOKUP($R35,'1980'!$U$271:$AK$324,7)</f>
        <v>9</v>
      </c>
      <c r="G35" s="22">
        <f>VLOOKUP($R35,'1980'!$U$271:$AK$324,8)</f>
        <v>51</v>
      </c>
      <c r="H35" s="23">
        <f>VLOOKUP($R35,'1980'!$U$271:$AK$324,9)</f>
        <v>331</v>
      </c>
      <c r="I35" s="22">
        <f>VLOOKUP($R35,'1980'!$U$271:$AK$324,10)</f>
        <v>36</v>
      </c>
      <c r="J35" s="22">
        <f>VLOOKUP($R35,'1980'!$U$271:$AK$324,11)</f>
        <v>36</v>
      </c>
      <c r="K35" s="22">
        <f>VLOOKUP($R35,'1980'!$U$271:$AK$324,12)</f>
        <v>154</v>
      </c>
      <c r="L35" s="22">
        <f>VLOOKUP($R35,'1980'!$U$271:$AK$324,13)</f>
        <v>58</v>
      </c>
      <c r="M35" s="22">
        <f>VLOOKUP($R35,'1980'!$U$271:$AK$324,14)</f>
        <v>38</v>
      </c>
      <c r="N35" s="22">
        <f>VLOOKUP($R35,'1980'!$U$271:$AK$324,15)</f>
        <v>76</v>
      </c>
      <c r="O35" s="23">
        <f>VLOOKUP($R35,'1980'!$U$271:$AK$324,16)</f>
        <v>398</v>
      </c>
      <c r="P35" s="22">
        <f>VLOOKUP($R35,'1980'!$U$271:$AK$324,17)</f>
        <v>729</v>
      </c>
      <c r="R35">
        <v>24</v>
      </c>
    </row>
    <row r="36" spans="1:18">
      <c r="A36" s="38" t="s">
        <v>60</v>
      </c>
      <c r="B36" s="22">
        <f>VLOOKUP($R36,'1980'!$U$271:$AK$324,3)</f>
        <v>9</v>
      </c>
      <c r="C36" s="22">
        <f>VLOOKUP($R36,'1980'!$U$271:$AK$324,4)</f>
        <v>14</v>
      </c>
      <c r="D36" s="22">
        <f>VLOOKUP($R36,'1980'!$U$271:$AK$324,5)</f>
        <v>16</v>
      </c>
      <c r="E36" s="22">
        <f>VLOOKUP($R36,'1980'!$U$271:$AK$324,6)</f>
        <v>32</v>
      </c>
      <c r="F36" s="22">
        <f>VLOOKUP($R36,'1980'!$U$271:$AK$324,7)</f>
        <v>8</v>
      </c>
      <c r="G36" s="22">
        <f>VLOOKUP($R36,'1980'!$U$271:$AK$324,8)</f>
        <v>77</v>
      </c>
      <c r="H36" s="23">
        <f>VLOOKUP($R36,'1980'!$U$271:$AK$324,9)</f>
        <v>156</v>
      </c>
      <c r="I36" s="22">
        <f>VLOOKUP($R36,'1980'!$U$271:$AK$324,10)</f>
        <v>35</v>
      </c>
      <c r="J36" s="22">
        <f>VLOOKUP($R36,'1980'!$U$271:$AK$324,11)</f>
        <v>34</v>
      </c>
      <c r="K36" s="22">
        <f>VLOOKUP($R36,'1980'!$U$271:$AK$324,12)</f>
        <v>153</v>
      </c>
      <c r="L36" s="22">
        <f>VLOOKUP($R36,'1980'!$U$271:$AK$324,13)</f>
        <v>133</v>
      </c>
      <c r="M36" s="22">
        <f>VLOOKUP($R36,'1980'!$U$271:$AK$324,14)</f>
        <v>68</v>
      </c>
      <c r="N36" s="22">
        <f>VLOOKUP($R36,'1980'!$U$271:$AK$324,15)</f>
        <v>163</v>
      </c>
      <c r="O36" s="23">
        <f>VLOOKUP($R36,'1980'!$U$271:$AK$324,16)</f>
        <v>586</v>
      </c>
      <c r="P36" s="22">
        <f>VLOOKUP($R36,'1980'!$U$271:$AK$324,17)</f>
        <v>742</v>
      </c>
      <c r="R36">
        <v>25</v>
      </c>
    </row>
    <row r="37" spans="1:18">
      <c r="A37" s="38" t="s">
        <v>61</v>
      </c>
      <c r="B37" s="22">
        <f>VLOOKUP($R37,'1980'!$U$271:$AK$324,3)</f>
        <v>46</v>
      </c>
      <c r="C37" s="22">
        <f>VLOOKUP($R37,'1980'!$U$271:$AK$324,4)</f>
        <v>111</v>
      </c>
      <c r="D37" s="22">
        <f>VLOOKUP($R37,'1980'!$U$271:$AK$324,5)</f>
        <v>156</v>
      </c>
      <c r="E37" s="22">
        <f>VLOOKUP($R37,'1980'!$U$271:$AK$324,6)</f>
        <v>302</v>
      </c>
      <c r="F37" s="22">
        <f>VLOOKUP($R37,'1980'!$U$271:$AK$324,7)</f>
        <v>52</v>
      </c>
      <c r="G37" s="22">
        <f>VLOOKUP($R37,'1980'!$U$271:$AK$324,8)</f>
        <v>90</v>
      </c>
      <c r="H37" s="23">
        <f>VLOOKUP($R37,'1980'!$U$271:$AK$324,9)</f>
        <v>757</v>
      </c>
      <c r="I37" s="22">
        <f>VLOOKUP($R37,'1980'!$U$271:$AK$324,10)</f>
        <v>80</v>
      </c>
      <c r="J37" s="22">
        <f>VLOOKUP($R37,'1980'!$U$271:$AK$324,11)</f>
        <v>23</v>
      </c>
      <c r="K37" s="22">
        <f>VLOOKUP($R37,'1980'!$U$271:$AK$324,12)</f>
        <v>312</v>
      </c>
      <c r="L37" s="22">
        <f>VLOOKUP($R37,'1980'!$U$271:$AK$324,13)</f>
        <v>230</v>
      </c>
      <c r="M37" s="22">
        <f>VLOOKUP($R37,'1980'!$U$271:$AK$324,14)</f>
        <v>46</v>
      </c>
      <c r="N37" s="22">
        <f>VLOOKUP($R37,'1980'!$U$271:$AK$324,15)</f>
        <v>97</v>
      </c>
      <c r="O37" s="23">
        <f>VLOOKUP($R37,'1980'!$U$271:$AK$324,16)</f>
        <v>788</v>
      </c>
      <c r="P37" s="22">
        <f>VLOOKUP($R37,'1980'!$U$271:$AK$324,17)</f>
        <v>1545</v>
      </c>
      <c r="R37">
        <v>26</v>
      </c>
    </row>
    <row r="38" spans="1:18">
      <c r="A38" s="44" t="s">
        <v>62</v>
      </c>
      <c r="B38" s="45">
        <f>VLOOKUP($R38,'1980'!$U$271:$AK$324,3)</f>
        <v>9</v>
      </c>
      <c r="C38" s="45">
        <f>VLOOKUP($R38,'1980'!$U$271:$AK$324,4)</f>
        <v>122</v>
      </c>
      <c r="D38" s="45">
        <f>VLOOKUP($R38,'1980'!$U$271:$AK$324,5)</f>
        <v>72</v>
      </c>
      <c r="E38" s="45">
        <f>VLOOKUP($R38,'1980'!$U$271:$AK$324,6)</f>
        <v>112</v>
      </c>
      <c r="F38" s="45">
        <f>VLOOKUP($R38,'1980'!$U$271:$AK$324,7)</f>
        <v>35</v>
      </c>
      <c r="G38" s="45">
        <f>VLOOKUP($R38,'1980'!$U$271:$AK$324,8)</f>
        <v>67</v>
      </c>
      <c r="H38" s="46">
        <f>VLOOKUP($R38,'1980'!$U$271:$AK$324,9)</f>
        <v>417</v>
      </c>
      <c r="I38" s="45">
        <f>VLOOKUP($R38,'1980'!$U$271:$AK$324,10)</f>
        <v>17</v>
      </c>
      <c r="J38" s="45">
        <f>VLOOKUP($R38,'1980'!$U$271:$AK$324,11)</f>
        <v>6</v>
      </c>
      <c r="K38" s="45">
        <f>VLOOKUP($R38,'1980'!$U$271:$AK$324,12)</f>
        <v>48</v>
      </c>
      <c r="L38" s="45">
        <f>VLOOKUP($R38,'1980'!$U$271:$AK$324,13)</f>
        <v>66</v>
      </c>
      <c r="M38" s="45">
        <f>VLOOKUP($R38,'1980'!$U$271:$AK$324,14)</f>
        <v>28</v>
      </c>
      <c r="N38" s="45">
        <f>VLOOKUP($R38,'1980'!$U$271:$AK$324,15)</f>
        <v>26</v>
      </c>
      <c r="O38" s="46">
        <f>VLOOKUP($R38,'1980'!$U$271:$AK$324,16)</f>
        <v>191</v>
      </c>
      <c r="P38" s="45">
        <f>VLOOKUP($R38,'1980'!$U$271:$AK$324,17)</f>
        <v>608</v>
      </c>
      <c r="R38">
        <v>27</v>
      </c>
    </row>
    <row r="39" spans="1:18">
      <c r="A39" s="38" t="s">
        <v>63</v>
      </c>
      <c r="B39" s="22">
        <f>VLOOKUP($R39,'1980'!$U$271:$AK$324,3)</f>
        <v>34</v>
      </c>
      <c r="C39" s="22">
        <f>VLOOKUP($R39,'1980'!$U$271:$AK$324,4)</f>
        <v>107</v>
      </c>
      <c r="D39" s="22">
        <f>VLOOKUP($R39,'1980'!$U$271:$AK$324,5)</f>
        <v>157</v>
      </c>
      <c r="E39" s="22">
        <f>VLOOKUP($R39,'1980'!$U$271:$AK$324,6)</f>
        <v>113</v>
      </c>
      <c r="F39" s="22">
        <f>VLOOKUP($R39,'1980'!$U$271:$AK$324,7)</f>
        <v>12</v>
      </c>
      <c r="G39" s="22">
        <f>VLOOKUP($R39,'1980'!$U$271:$AK$324,8)</f>
        <v>103</v>
      </c>
      <c r="H39" s="23">
        <f>VLOOKUP($R39,'1980'!$U$271:$AK$324,9)</f>
        <v>526</v>
      </c>
      <c r="I39" s="22">
        <f>VLOOKUP($R39,'1980'!$U$271:$AK$324,10)</f>
        <v>18</v>
      </c>
      <c r="J39" s="22">
        <f>VLOOKUP($R39,'1980'!$U$271:$AK$324,11)</f>
        <v>3</v>
      </c>
      <c r="K39" s="22">
        <f>VLOOKUP($R39,'1980'!$U$271:$AK$324,12)</f>
        <v>52</v>
      </c>
      <c r="L39" s="22">
        <f>VLOOKUP($R39,'1980'!$U$271:$AK$324,13)</f>
        <v>33</v>
      </c>
      <c r="M39" s="22">
        <f>VLOOKUP($R39,'1980'!$U$271:$AK$324,14)</f>
        <v>14</v>
      </c>
      <c r="N39" s="22">
        <f>VLOOKUP($R39,'1980'!$U$271:$AK$324,15)</f>
        <v>16</v>
      </c>
      <c r="O39" s="23">
        <f>VLOOKUP($R39,'1980'!$U$271:$AK$324,16)</f>
        <v>136</v>
      </c>
      <c r="P39" s="22">
        <f>VLOOKUP($R39,'1980'!$U$271:$AK$324,17)</f>
        <v>662</v>
      </c>
      <c r="R39">
        <v>28</v>
      </c>
    </row>
    <row r="40" spans="1:18">
      <c r="A40" s="38" t="s">
        <v>64</v>
      </c>
      <c r="B40" s="22">
        <f>VLOOKUP($R40,'1980'!$U$271:$AK$324,3)</f>
        <v>47</v>
      </c>
      <c r="C40" s="22">
        <f>VLOOKUP($R40,'1980'!$U$271:$AK$324,4)</f>
        <v>114</v>
      </c>
      <c r="D40" s="22">
        <f>VLOOKUP($R40,'1980'!$U$271:$AK$324,5)</f>
        <v>127</v>
      </c>
      <c r="E40" s="22">
        <f>VLOOKUP($R40,'1980'!$U$271:$AK$324,6)</f>
        <v>220</v>
      </c>
      <c r="F40" s="22">
        <f>VLOOKUP($R40,'1980'!$U$271:$AK$324,7)</f>
        <v>13</v>
      </c>
      <c r="G40" s="22">
        <f>VLOOKUP($R40,'1980'!$U$271:$AK$324,8)</f>
        <v>63</v>
      </c>
      <c r="H40" s="23">
        <f>VLOOKUP($R40,'1980'!$U$271:$AK$324,9)</f>
        <v>584</v>
      </c>
      <c r="I40" s="22">
        <f>VLOOKUP($R40,'1980'!$U$271:$AK$324,10)</f>
        <v>80</v>
      </c>
      <c r="J40" s="22">
        <f>VLOOKUP($R40,'1980'!$U$271:$AK$324,11)</f>
        <v>36</v>
      </c>
      <c r="K40" s="22">
        <f>VLOOKUP($R40,'1980'!$U$271:$AK$324,12)</f>
        <v>112</v>
      </c>
      <c r="L40" s="22">
        <f>VLOOKUP($R40,'1980'!$U$271:$AK$324,13)</f>
        <v>46</v>
      </c>
      <c r="M40" s="22">
        <f>VLOOKUP($R40,'1980'!$U$271:$AK$324,14)</f>
        <v>20</v>
      </c>
      <c r="N40" s="22">
        <f>VLOOKUP($R40,'1980'!$U$271:$AK$324,15)</f>
        <v>53</v>
      </c>
      <c r="O40" s="23">
        <f>VLOOKUP($R40,'1980'!$U$271:$AK$324,16)</f>
        <v>347</v>
      </c>
      <c r="P40" s="22">
        <f>VLOOKUP($R40,'1980'!$U$271:$AK$324,17)</f>
        <v>931</v>
      </c>
      <c r="R40">
        <v>29</v>
      </c>
    </row>
    <row r="41" spans="1:18">
      <c r="A41" s="38" t="s">
        <v>65</v>
      </c>
      <c r="B41" s="22">
        <f>VLOOKUP($R41,'1980'!$U$271:$AK$324,3)</f>
        <v>26</v>
      </c>
      <c r="C41" s="22">
        <f>VLOOKUP($R41,'1980'!$U$271:$AK$324,4)</f>
        <v>55</v>
      </c>
      <c r="D41" s="22">
        <f>VLOOKUP($R41,'1980'!$U$271:$AK$324,5)</f>
        <v>54</v>
      </c>
      <c r="E41" s="22">
        <f>VLOOKUP($R41,'1980'!$U$271:$AK$324,6)</f>
        <v>30</v>
      </c>
      <c r="F41" s="22">
        <f>VLOOKUP($R41,'1980'!$U$271:$AK$324,7)</f>
        <v>4</v>
      </c>
      <c r="G41" s="22">
        <f>VLOOKUP($R41,'1980'!$U$271:$AK$324,8)</f>
        <v>21</v>
      </c>
      <c r="H41" s="23">
        <f>VLOOKUP($R41,'1980'!$U$271:$AK$324,9)</f>
        <v>190</v>
      </c>
      <c r="I41" s="22">
        <f>VLOOKUP($R41,'1980'!$U$271:$AK$324,10)</f>
        <v>3</v>
      </c>
      <c r="J41" s="22">
        <f>VLOOKUP($R41,'1980'!$U$271:$AK$324,11)</f>
        <v>0</v>
      </c>
      <c r="K41" s="22">
        <f>VLOOKUP($R41,'1980'!$U$271:$AK$324,12)</f>
        <v>14</v>
      </c>
      <c r="L41" s="22">
        <f>VLOOKUP($R41,'1980'!$U$271:$AK$324,13)</f>
        <v>5</v>
      </c>
      <c r="M41" s="22">
        <f>VLOOKUP($R41,'1980'!$U$271:$AK$324,14)</f>
        <v>4</v>
      </c>
      <c r="N41" s="22">
        <f>VLOOKUP($R41,'1980'!$U$271:$AK$324,15)</f>
        <v>7</v>
      </c>
      <c r="O41" s="23">
        <f>VLOOKUP($R41,'1980'!$U$271:$AK$324,16)</f>
        <v>33</v>
      </c>
      <c r="P41" s="22">
        <f>VLOOKUP($R41,'1980'!$U$271:$AK$324,17)</f>
        <v>223</v>
      </c>
      <c r="R41">
        <v>30</v>
      </c>
    </row>
    <row r="42" spans="1:18">
      <c r="A42" s="44" t="s">
        <v>66</v>
      </c>
      <c r="B42" s="45">
        <f>VLOOKUP($R42,'1980'!$U$271:$AK$324,3)</f>
        <v>9</v>
      </c>
      <c r="C42" s="45">
        <f>VLOOKUP($R42,'1980'!$U$271:$AK$324,4)</f>
        <v>56</v>
      </c>
      <c r="D42" s="45">
        <f>VLOOKUP($R42,'1980'!$U$271:$AK$324,5)</f>
        <v>31</v>
      </c>
      <c r="E42" s="45">
        <f>VLOOKUP($R42,'1980'!$U$271:$AK$324,6)</f>
        <v>27</v>
      </c>
      <c r="F42" s="45">
        <f>VLOOKUP($R42,'1980'!$U$271:$AK$324,7)</f>
        <v>9</v>
      </c>
      <c r="G42" s="45">
        <f>VLOOKUP($R42,'1980'!$U$271:$AK$324,8)</f>
        <v>46</v>
      </c>
      <c r="H42" s="46">
        <f>VLOOKUP($R42,'1980'!$U$271:$AK$324,9)</f>
        <v>178</v>
      </c>
      <c r="I42" s="45">
        <f>VLOOKUP($R42,'1980'!$U$271:$AK$324,10)</f>
        <v>2</v>
      </c>
      <c r="J42" s="45">
        <f>VLOOKUP($R42,'1980'!$U$271:$AK$324,11)</f>
        <v>1</v>
      </c>
      <c r="K42" s="45">
        <f>VLOOKUP($R42,'1980'!$U$271:$AK$324,12)</f>
        <v>19</v>
      </c>
      <c r="L42" s="45">
        <f>VLOOKUP($R42,'1980'!$U$271:$AK$324,13)</f>
        <v>21</v>
      </c>
      <c r="M42" s="45">
        <f>VLOOKUP($R42,'1980'!$U$271:$AK$324,14)</f>
        <v>2</v>
      </c>
      <c r="N42" s="45">
        <f>VLOOKUP($R42,'1980'!$U$271:$AK$324,15)</f>
        <v>14</v>
      </c>
      <c r="O42" s="46">
        <f>VLOOKUP($R42,'1980'!$U$271:$AK$324,16)</f>
        <v>59</v>
      </c>
      <c r="P42" s="45">
        <f>VLOOKUP($R42,'1980'!$U$271:$AK$324,17)</f>
        <v>237</v>
      </c>
      <c r="R42">
        <v>31</v>
      </c>
    </row>
    <row r="43" spans="1:18">
      <c r="A43" s="38" t="s">
        <v>67</v>
      </c>
      <c r="B43" s="22">
        <f>VLOOKUP($R43,'1980'!$U$271:$AK$324,3)</f>
        <v>42</v>
      </c>
      <c r="C43" s="22">
        <f>VLOOKUP($R43,'1980'!$U$271:$AK$324,4)</f>
        <v>39</v>
      </c>
      <c r="D43" s="22">
        <f>VLOOKUP($R43,'1980'!$U$271:$AK$324,5)</f>
        <v>25</v>
      </c>
      <c r="E43" s="22">
        <f>VLOOKUP($R43,'1980'!$U$271:$AK$324,6)</f>
        <v>36</v>
      </c>
      <c r="F43" s="22">
        <f>VLOOKUP($R43,'1980'!$U$271:$AK$324,7)</f>
        <v>10</v>
      </c>
      <c r="G43" s="22">
        <f>VLOOKUP($R43,'1980'!$U$271:$AK$324,8)</f>
        <v>9</v>
      </c>
      <c r="H43" s="23">
        <f>VLOOKUP($R43,'1980'!$U$271:$AK$324,9)</f>
        <v>161</v>
      </c>
      <c r="I43" s="22">
        <f>VLOOKUP($R43,'1980'!$U$271:$AK$324,10)</f>
        <v>9</v>
      </c>
      <c r="J43" s="22">
        <f>VLOOKUP($R43,'1980'!$U$271:$AK$324,11)</f>
        <v>4</v>
      </c>
      <c r="K43" s="22">
        <f>VLOOKUP($R43,'1980'!$U$271:$AK$324,12)</f>
        <v>41</v>
      </c>
      <c r="L43" s="22">
        <f>VLOOKUP($R43,'1980'!$U$271:$AK$324,13)</f>
        <v>29</v>
      </c>
      <c r="M43" s="22">
        <f>VLOOKUP($R43,'1980'!$U$271:$AK$324,14)</f>
        <v>6</v>
      </c>
      <c r="N43" s="22">
        <f>VLOOKUP($R43,'1980'!$U$271:$AK$324,15)</f>
        <v>9</v>
      </c>
      <c r="O43" s="23">
        <f>VLOOKUP($R43,'1980'!$U$271:$AK$324,16)</f>
        <v>98</v>
      </c>
      <c r="P43" s="22">
        <f>VLOOKUP($R43,'1980'!$U$271:$AK$324,17)</f>
        <v>259</v>
      </c>
      <c r="R43">
        <v>32</v>
      </c>
    </row>
    <row r="44" spans="1:18">
      <c r="A44" s="38" t="s">
        <v>68</v>
      </c>
      <c r="B44" s="22">
        <f>VLOOKUP($R44,'1980'!$U$271:$AK$324,3)</f>
        <v>8</v>
      </c>
      <c r="C44" s="22">
        <f>VLOOKUP($R44,'1980'!$U$271:$AK$324,4)</f>
        <v>23</v>
      </c>
      <c r="D44" s="22">
        <f>VLOOKUP($R44,'1980'!$U$271:$AK$324,5)</f>
        <v>25</v>
      </c>
      <c r="E44" s="22">
        <f>VLOOKUP($R44,'1980'!$U$271:$AK$324,6)</f>
        <v>41</v>
      </c>
      <c r="F44" s="22">
        <f>VLOOKUP($R44,'1980'!$U$271:$AK$324,7)</f>
        <v>15</v>
      </c>
      <c r="G44" s="22">
        <f>VLOOKUP($R44,'1980'!$U$271:$AK$324,8)</f>
        <v>20</v>
      </c>
      <c r="H44" s="23">
        <f>VLOOKUP($R44,'1980'!$U$271:$AK$324,9)</f>
        <v>132</v>
      </c>
      <c r="I44" s="22">
        <f>VLOOKUP($R44,'1980'!$U$271:$AK$324,10)</f>
        <v>2</v>
      </c>
      <c r="J44" s="22">
        <f>VLOOKUP($R44,'1980'!$U$271:$AK$324,11)</f>
        <v>3</v>
      </c>
      <c r="K44" s="22">
        <f>VLOOKUP($R44,'1980'!$U$271:$AK$324,12)</f>
        <v>18</v>
      </c>
      <c r="L44" s="22">
        <f>VLOOKUP($R44,'1980'!$U$271:$AK$324,13)</f>
        <v>20</v>
      </c>
      <c r="M44" s="22">
        <f>VLOOKUP($R44,'1980'!$U$271:$AK$324,14)</f>
        <v>9</v>
      </c>
      <c r="N44" s="22">
        <f>VLOOKUP($R44,'1980'!$U$271:$AK$324,15)</f>
        <v>7</v>
      </c>
      <c r="O44" s="23">
        <f>VLOOKUP($R44,'1980'!$U$271:$AK$324,16)</f>
        <v>59</v>
      </c>
      <c r="P44" s="22">
        <f>VLOOKUP($R44,'1980'!$U$271:$AK$324,17)</f>
        <v>191</v>
      </c>
      <c r="R44">
        <v>33</v>
      </c>
    </row>
    <row r="45" spans="1:18">
      <c r="A45" s="38" t="s">
        <v>69</v>
      </c>
      <c r="B45" s="22">
        <f>VLOOKUP($R45,'1980'!$U$271:$AK$324,3)</f>
        <v>6</v>
      </c>
      <c r="C45" s="22">
        <f>VLOOKUP($R45,'1980'!$U$271:$AK$324,4)</f>
        <v>39</v>
      </c>
      <c r="D45" s="22">
        <f>VLOOKUP($R45,'1980'!$U$271:$AK$324,5)</f>
        <v>88</v>
      </c>
      <c r="E45" s="22">
        <f>VLOOKUP($R45,'1980'!$U$271:$AK$324,6)</f>
        <v>89</v>
      </c>
      <c r="F45" s="22">
        <f>VLOOKUP($R45,'1980'!$U$271:$AK$324,7)</f>
        <v>27</v>
      </c>
      <c r="G45" s="22">
        <f>VLOOKUP($R45,'1980'!$U$271:$AK$324,8)</f>
        <v>35</v>
      </c>
      <c r="H45" s="23">
        <f>VLOOKUP($R45,'1980'!$U$271:$AK$324,9)</f>
        <v>284</v>
      </c>
      <c r="I45" s="22">
        <f>VLOOKUP($R45,'1980'!$U$271:$AK$324,10)</f>
        <v>50</v>
      </c>
      <c r="J45" s="22">
        <f>VLOOKUP($R45,'1980'!$U$271:$AK$324,11)</f>
        <v>51</v>
      </c>
      <c r="K45" s="22">
        <f>VLOOKUP($R45,'1980'!$U$271:$AK$324,12)</f>
        <v>262</v>
      </c>
      <c r="L45" s="22">
        <f>VLOOKUP($R45,'1980'!$U$271:$AK$324,13)</f>
        <v>200</v>
      </c>
      <c r="M45" s="22">
        <f>VLOOKUP($R45,'1980'!$U$271:$AK$324,14)</f>
        <v>57</v>
      </c>
      <c r="N45" s="22">
        <f>VLOOKUP($R45,'1980'!$U$271:$AK$324,15)</f>
        <v>60</v>
      </c>
      <c r="O45" s="23">
        <f>VLOOKUP($R45,'1980'!$U$271:$AK$324,16)</f>
        <v>680</v>
      </c>
      <c r="P45" s="22">
        <f>VLOOKUP($R45,'1980'!$U$271:$AK$324,17)</f>
        <v>964</v>
      </c>
      <c r="R45">
        <v>34</v>
      </c>
    </row>
    <row r="46" spans="1:18">
      <c r="A46" s="44" t="s">
        <v>70</v>
      </c>
      <c r="B46" s="45">
        <f>VLOOKUP($R46,'1980'!$U$271:$AK$324,3)</f>
        <v>85</v>
      </c>
      <c r="C46" s="45">
        <f>VLOOKUP($R46,'1980'!$U$271:$AK$324,4)</f>
        <v>43</v>
      </c>
      <c r="D46" s="45">
        <f>VLOOKUP($R46,'1980'!$U$271:$AK$324,5)</f>
        <v>92</v>
      </c>
      <c r="E46" s="45">
        <f>VLOOKUP($R46,'1980'!$U$271:$AK$324,6)</f>
        <v>83</v>
      </c>
      <c r="F46" s="45">
        <f>VLOOKUP($R46,'1980'!$U$271:$AK$324,7)</f>
        <v>14</v>
      </c>
      <c r="G46" s="45">
        <f>VLOOKUP($R46,'1980'!$U$271:$AK$324,8)</f>
        <v>58</v>
      </c>
      <c r="H46" s="46">
        <f>VLOOKUP($R46,'1980'!$U$271:$AK$324,9)</f>
        <v>375</v>
      </c>
      <c r="I46" s="45">
        <f>VLOOKUP($R46,'1980'!$U$271:$AK$324,10)</f>
        <v>10</v>
      </c>
      <c r="J46" s="45">
        <f>VLOOKUP($R46,'1980'!$U$271:$AK$324,11)</f>
        <v>0</v>
      </c>
      <c r="K46" s="45">
        <f>VLOOKUP($R46,'1980'!$U$271:$AK$324,12)</f>
        <v>41</v>
      </c>
      <c r="L46" s="45">
        <f>VLOOKUP($R46,'1980'!$U$271:$AK$324,13)</f>
        <v>73</v>
      </c>
      <c r="M46" s="45">
        <f>VLOOKUP($R46,'1980'!$U$271:$AK$324,14)</f>
        <v>12</v>
      </c>
      <c r="N46" s="45">
        <f>VLOOKUP($R46,'1980'!$U$271:$AK$324,15)</f>
        <v>24</v>
      </c>
      <c r="O46" s="46">
        <f>VLOOKUP($R46,'1980'!$U$271:$AK$324,16)</f>
        <v>160</v>
      </c>
      <c r="P46" s="45">
        <f>VLOOKUP($R46,'1980'!$U$271:$AK$324,17)</f>
        <v>535</v>
      </c>
      <c r="R46">
        <v>35</v>
      </c>
    </row>
    <row r="47" spans="1:18">
      <c r="A47" s="38" t="s">
        <v>71</v>
      </c>
      <c r="B47" s="22">
        <f>VLOOKUP($R47,'1980'!$U$271:$AK$324,3)</f>
        <v>45</v>
      </c>
      <c r="C47" s="22">
        <f>VLOOKUP($R47,'1980'!$U$271:$AK$324,4)</f>
        <v>107</v>
      </c>
      <c r="D47" s="22">
        <f>VLOOKUP($R47,'1980'!$U$271:$AK$324,5)</f>
        <v>171</v>
      </c>
      <c r="E47" s="22">
        <f>VLOOKUP($R47,'1980'!$U$271:$AK$324,6)</f>
        <v>190</v>
      </c>
      <c r="F47" s="22">
        <f>VLOOKUP($R47,'1980'!$U$271:$AK$324,7)</f>
        <v>123</v>
      </c>
      <c r="G47" s="22">
        <f>VLOOKUP($R47,'1980'!$U$271:$AK$324,8)</f>
        <v>135</v>
      </c>
      <c r="H47" s="23">
        <f>VLOOKUP($R47,'1980'!$U$271:$AK$324,9)</f>
        <v>771</v>
      </c>
      <c r="I47" s="22">
        <f>VLOOKUP($R47,'1980'!$U$271:$AK$324,10)</f>
        <v>102</v>
      </c>
      <c r="J47" s="22">
        <f>VLOOKUP($R47,'1980'!$U$271:$AK$324,11)</f>
        <v>104</v>
      </c>
      <c r="K47" s="22">
        <f>VLOOKUP($R47,'1980'!$U$271:$AK$324,12)</f>
        <v>472</v>
      </c>
      <c r="L47" s="22">
        <f>VLOOKUP($R47,'1980'!$U$271:$AK$324,13)</f>
        <v>299</v>
      </c>
      <c r="M47" s="22">
        <f>VLOOKUP($R47,'1980'!$U$271:$AK$324,14)</f>
        <v>104</v>
      </c>
      <c r="N47" s="22">
        <f>VLOOKUP($R47,'1980'!$U$271:$AK$324,15)</f>
        <v>154</v>
      </c>
      <c r="O47" s="23">
        <f>VLOOKUP($R47,'1980'!$U$271:$AK$324,16)</f>
        <v>1235</v>
      </c>
      <c r="P47" s="22">
        <f>VLOOKUP($R47,'1980'!$U$271:$AK$324,17)</f>
        <v>2006</v>
      </c>
      <c r="R47">
        <v>36</v>
      </c>
    </row>
    <row r="48" spans="1:18">
      <c r="A48" s="38" t="s">
        <v>72</v>
      </c>
      <c r="B48" s="22">
        <f>VLOOKUP($R48,'1980'!$U$271:$AK$324,3)</f>
        <v>53</v>
      </c>
      <c r="C48" s="22">
        <f>VLOOKUP($R48,'1980'!$U$271:$AK$324,4)</f>
        <v>136</v>
      </c>
      <c r="D48" s="22">
        <f>VLOOKUP($R48,'1980'!$U$271:$AK$324,5)</f>
        <v>114</v>
      </c>
      <c r="E48" s="22">
        <f>VLOOKUP($R48,'1980'!$U$271:$AK$324,6)</f>
        <v>369</v>
      </c>
      <c r="F48" s="22">
        <f>VLOOKUP($R48,'1980'!$U$271:$AK$324,7)</f>
        <v>169</v>
      </c>
      <c r="G48" s="22">
        <f>VLOOKUP($R48,'1980'!$U$271:$AK$324,8)</f>
        <v>205</v>
      </c>
      <c r="H48" s="23">
        <f>VLOOKUP($R48,'1980'!$U$271:$AK$324,9)</f>
        <v>1046</v>
      </c>
      <c r="I48" s="22">
        <f>VLOOKUP($R48,'1980'!$U$271:$AK$324,10)</f>
        <v>21</v>
      </c>
      <c r="J48" s="22">
        <f>VLOOKUP($R48,'1980'!$U$271:$AK$324,11)</f>
        <v>27</v>
      </c>
      <c r="K48" s="22">
        <f>VLOOKUP($R48,'1980'!$U$271:$AK$324,12)</f>
        <v>155</v>
      </c>
      <c r="L48" s="22">
        <f>VLOOKUP($R48,'1980'!$U$271:$AK$324,13)</f>
        <v>116</v>
      </c>
      <c r="M48" s="22">
        <f>VLOOKUP($R48,'1980'!$U$271:$AK$324,14)</f>
        <v>25</v>
      </c>
      <c r="N48" s="22">
        <f>VLOOKUP($R48,'1980'!$U$271:$AK$324,15)</f>
        <v>92</v>
      </c>
      <c r="O48" s="23">
        <f>VLOOKUP($R48,'1980'!$U$271:$AK$324,16)</f>
        <v>436</v>
      </c>
      <c r="P48" s="22">
        <f>VLOOKUP($R48,'1980'!$U$271:$AK$324,17)</f>
        <v>1482</v>
      </c>
      <c r="R48">
        <v>37</v>
      </c>
    </row>
    <row r="49" spans="1:18">
      <c r="A49" s="38" t="s">
        <v>73</v>
      </c>
      <c r="B49" s="22">
        <f>VLOOKUP($R49,'1980'!$U$271:$AK$324,3)</f>
        <v>4</v>
      </c>
      <c r="C49" s="22">
        <f>VLOOKUP($R49,'1980'!$U$271:$AK$324,4)</f>
        <v>15</v>
      </c>
      <c r="D49" s="22">
        <f>VLOOKUP($R49,'1980'!$U$271:$AK$324,5)</f>
        <v>13</v>
      </c>
      <c r="E49" s="22">
        <f>VLOOKUP($R49,'1980'!$U$271:$AK$324,6)</f>
        <v>22</v>
      </c>
      <c r="F49" s="22">
        <f>VLOOKUP($R49,'1980'!$U$271:$AK$324,7)</f>
        <v>7</v>
      </c>
      <c r="G49" s="22">
        <f>VLOOKUP($R49,'1980'!$U$271:$AK$324,8)</f>
        <v>12</v>
      </c>
      <c r="H49" s="23">
        <f>VLOOKUP($R49,'1980'!$U$271:$AK$324,9)</f>
        <v>73</v>
      </c>
      <c r="I49" s="22">
        <f>VLOOKUP($R49,'1980'!$U$271:$AK$324,10)</f>
        <v>1</v>
      </c>
      <c r="J49" s="22">
        <f>VLOOKUP($R49,'1980'!$U$271:$AK$324,11)</f>
        <v>0</v>
      </c>
      <c r="K49" s="22">
        <f>VLOOKUP($R49,'1980'!$U$271:$AK$324,12)</f>
        <v>6</v>
      </c>
      <c r="L49" s="22">
        <f>VLOOKUP($R49,'1980'!$U$271:$AK$324,13)</f>
        <v>4</v>
      </c>
      <c r="M49" s="22">
        <f>VLOOKUP($R49,'1980'!$U$271:$AK$324,14)</f>
        <v>4</v>
      </c>
      <c r="N49" s="22">
        <f>VLOOKUP($R49,'1980'!$U$271:$AK$324,15)</f>
        <v>2</v>
      </c>
      <c r="O49" s="23">
        <f>VLOOKUP($R49,'1980'!$U$271:$AK$324,16)</f>
        <v>17</v>
      </c>
      <c r="P49" s="22">
        <f>VLOOKUP($R49,'1980'!$U$271:$AK$324,17)</f>
        <v>90</v>
      </c>
      <c r="R49">
        <v>38</v>
      </c>
    </row>
    <row r="50" spans="1:18">
      <c r="A50" s="44" t="s">
        <v>74</v>
      </c>
      <c r="B50" s="45">
        <f>VLOOKUP($R50,'1980'!$U$271:$AK$324,3)</f>
        <v>45</v>
      </c>
      <c r="C50" s="45">
        <f>VLOOKUP($R50,'1980'!$U$271:$AK$324,4)</f>
        <v>133</v>
      </c>
      <c r="D50" s="45">
        <f>VLOOKUP($R50,'1980'!$U$271:$AK$324,5)</f>
        <v>150</v>
      </c>
      <c r="E50" s="45">
        <f>VLOOKUP($R50,'1980'!$U$271:$AK$324,6)</f>
        <v>298</v>
      </c>
      <c r="F50" s="45">
        <f>VLOOKUP($R50,'1980'!$U$271:$AK$324,7)</f>
        <v>70</v>
      </c>
      <c r="G50" s="45">
        <f>VLOOKUP($R50,'1980'!$U$271:$AK$324,8)</f>
        <v>167</v>
      </c>
      <c r="H50" s="46">
        <f>VLOOKUP($R50,'1980'!$U$271:$AK$324,9)</f>
        <v>863</v>
      </c>
      <c r="I50" s="45">
        <f>VLOOKUP($R50,'1980'!$U$271:$AK$324,10)</f>
        <v>102</v>
      </c>
      <c r="J50" s="45">
        <f>VLOOKUP($R50,'1980'!$U$271:$AK$324,11)</f>
        <v>29</v>
      </c>
      <c r="K50" s="45">
        <f>VLOOKUP($R50,'1980'!$U$271:$AK$324,12)</f>
        <v>201</v>
      </c>
      <c r="L50" s="45">
        <f>VLOOKUP($R50,'1980'!$U$271:$AK$324,13)</f>
        <v>187</v>
      </c>
      <c r="M50" s="45">
        <f>VLOOKUP($R50,'1980'!$U$271:$AK$324,14)</f>
        <v>148</v>
      </c>
      <c r="N50" s="45">
        <f>VLOOKUP($R50,'1980'!$U$271:$AK$324,15)</f>
        <v>116</v>
      </c>
      <c r="O50" s="46">
        <f>VLOOKUP($R50,'1980'!$U$271:$AK$324,16)</f>
        <v>783</v>
      </c>
      <c r="P50" s="45">
        <f>VLOOKUP($R50,'1980'!$U$271:$AK$324,17)</f>
        <v>1646</v>
      </c>
      <c r="R50">
        <v>39</v>
      </c>
    </row>
    <row r="51" spans="1:18">
      <c r="A51" s="38" t="s">
        <v>75</v>
      </c>
      <c r="B51" s="22">
        <f>VLOOKUP($R51,'1980'!$U$271:$AK$324,3)</f>
        <v>47</v>
      </c>
      <c r="C51" s="22">
        <f>VLOOKUP($R51,'1980'!$U$271:$AK$324,4)</f>
        <v>78</v>
      </c>
      <c r="D51" s="22">
        <f>VLOOKUP($R51,'1980'!$U$271:$AK$324,5)</f>
        <v>94</v>
      </c>
      <c r="E51" s="22">
        <f>VLOOKUP($R51,'1980'!$U$271:$AK$324,6)</f>
        <v>145</v>
      </c>
      <c r="F51" s="22">
        <f>VLOOKUP($R51,'1980'!$U$271:$AK$324,7)</f>
        <v>0</v>
      </c>
      <c r="G51" s="22">
        <f>VLOOKUP($R51,'1980'!$U$271:$AK$324,8)</f>
        <v>154</v>
      </c>
      <c r="H51" s="23">
        <f>VLOOKUP($R51,'1980'!$U$271:$AK$324,9)</f>
        <v>518</v>
      </c>
      <c r="I51" s="22">
        <f>VLOOKUP($R51,'1980'!$U$271:$AK$324,10)</f>
        <v>32</v>
      </c>
      <c r="J51" s="22">
        <f>VLOOKUP($R51,'1980'!$U$271:$AK$324,11)</f>
        <v>24</v>
      </c>
      <c r="K51" s="22">
        <f>VLOOKUP($R51,'1980'!$U$271:$AK$324,12)</f>
        <v>65</v>
      </c>
      <c r="L51" s="22">
        <f>VLOOKUP($R51,'1980'!$U$271:$AK$324,13)</f>
        <v>47</v>
      </c>
      <c r="M51" s="22">
        <f>VLOOKUP($R51,'1980'!$U$271:$AK$324,14)</f>
        <v>6</v>
      </c>
      <c r="N51" s="22">
        <f>VLOOKUP($R51,'1980'!$U$271:$AK$324,15)</f>
        <v>52</v>
      </c>
      <c r="O51" s="23">
        <f>VLOOKUP($R51,'1980'!$U$271:$AK$324,16)</f>
        <v>226</v>
      </c>
      <c r="P51" s="22">
        <f>VLOOKUP($R51,'1980'!$U$271:$AK$324,17)</f>
        <v>744</v>
      </c>
      <c r="R51">
        <v>40</v>
      </c>
    </row>
    <row r="52" spans="1:18">
      <c r="A52" s="38" t="s">
        <v>76</v>
      </c>
      <c r="B52" s="22">
        <f>VLOOKUP($R52,'1980'!$U$271:$AK$324,3)</f>
        <v>21</v>
      </c>
      <c r="C52" s="22">
        <f>VLOOKUP($R52,'1980'!$U$271:$AK$324,4)</f>
        <v>110</v>
      </c>
      <c r="D52" s="22">
        <f>VLOOKUP($R52,'1980'!$U$271:$AK$324,5)</f>
        <v>105</v>
      </c>
      <c r="E52" s="22">
        <f>VLOOKUP($R52,'1980'!$U$271:$AK$324,6)</f>
        <v>92</v>
      </c>
      <c r="F52" s="22">
        <f>VLOOKUP($R52,'1980'!$U$271:$AK$324,7)</f>
        <v>11</v>
      </c>
      <c r="G52" s="22">
        <f>VLOOKUP($R52,'1980'!$U$271:$AK$324,8)</f>
        <v>44</v>
      </c>
      <c r="H52" s="23">
        <f>VLOOKUP($R52,'1980'!$U$271:$AK$324,9)</f>
        <v>383</v>
      </c>
      <c r="I52" s="22">
        <f>VLOOKUP($R52,'1980'!$U$271:$AK$324,10)</f>
        <v>15</v>
      </c>
      <c r="J52" s="22">
        <f>VLOOKUP($R52,'1980'!$U$271:$AK$324,11)</f>
        <v>4</v>
      </c>
      <c r="K52" s="22">
        <f>VLOOKUP($R52,'1980'!$U$271:$AK$324,12)</f>
        <v>51</v>
      </c>
      <c r="L52" s="22">
        <f>VLOOKUP($R52,'1980'!$U$271:$AK$324,13)</f>
        <v>67</v>
      </c>
      <c r="M52" s="22">
        <f>VLOOKUP($R52,'1980'!$U$271:$AK$324,14)</f>
        <v>20</v>
      </c>
      <c r="N52" s="22">
        <f>VLOOKUP($R52,'1980'!$U$271:$AK$324,15)</f>
        <v>19</v>
      </c>
      <c r="O52" s="23">
        <f>VLOOKUP($R52,'1980'!$U$271:$AK$324,16)</f>
        <v>176</v>
      </c>
      <c r="P52" s="22">
        <f>VLOOKUP($R52,'1980'!$U$271:$AK$324,17)</f>
        <v>559</v>
      </c>
      <c r="R52">
        <v>41</v>
      </c>
    </row>
    <row r="53" spans="1:18">
      <c r="A53" s="38" t="s">
        <v>77</v>
      </c>
      <c r="B53" s="22">
        <f>VLOOKUP($R53,'1980'!$U$271:$AK$324,3)</f>
        <v>82</v>
      </c>
      <c r="C53" s="22">
        <f>VLOOKUP($R53,'1980'!$U$271:$AK$324,4)</f>
        <v>170</v>
      </c>
      <c r="D53" s="22">
        <f>VLOOKUP($R53,'1980'!$U$271:$AK$324,5)</f>
        <v>327</v>
      </c>
      <c r="E53" s="22">
        <f>VLOOKUP($R53,'1980'!$U$271:$AK$324,6)</f>
        <v>199</v>
      </c>
      <c r="F53" s="22">
        <f>VLOOKUP($R53,'1980'!$U$271:$AK$324,7)</f>
        <v>100</v>
      </c>
      <c r="G53" s="22">
        <f>VLOOKUP($R53,'1980'!$U$271:$AK$324,8)</f>
        <v>110</v>
      </c>
      <c r="H53" s="23">
        <f>VLOOKUP($R53,'1980'!$U$271:$AK$324,9)</f>
        <v>988</v>
      </c>
      <c r="I53" s="22">
        <f>VLOOKUP($R53,'1980'!$U$271:$AK$324,10)</f>
        <v>49</v>
      </c>
      <c r="J53" s="22">
        <f>VLOOKUP($R53,'1980'!$U$271:$AK$324,11)</f>
        <v>31</v>
      </c>
      <c r="K53" s="22">
        <f>VLOOKUP($R53,'1980'!$U$271:$AK$324,12)</f>
        <v>321</v>
      </c>
      <c r="L53" s="22">
        <f>VLOOKUP($R53,'1980'!$U$271:$AK$324,13)</f>
        <v>125</v>
      </c>
      <c r="M53" s="22">
        <f>VLOOKUP($R53,'1980'!$U$271:$AK$324,14)</f>
        <v>44</v>
      </c>
      <c r="N53" s="22">
        <f>VLOOKUP($R53,'1980'!$U$271:$AK$324,15)</f>
        <v>213</v>
      </c>
      <c r="O53" s="23">
        <f>VLOOKUP($R53,'1980'!$U$271:$AK$324,16)</f>
        <v>783</v>
      </c>
      <c r="P53" s="22">
        <f>VLOOKUP($R53,'1980'!$U$271:$AK$324,17)</f>
        <v>1771</v>
      </c>
      <c r="R53">
        <v>42</v>
      </c>
    </row>
    <row r="54" spans="1:18">
      <c r="A54" s="44" t="s">
        <v>78</v>
      </c>
      <c r="B54" s="45">
        <f>VLOOKUP($R54,'1980'!$U$271:$AK$324,3)</f>
        <v>1</v>
      </c>
      <c r="C54" s="45">
        <f>VLOOKUP($R54,'1980'!$U$271:$AK$324,4)</f>
        <v>5</v>
      </c>
      <c r="D54" s="45">
        <f>VLOOKUP($R54,'1980'!$U$271:$AK$324,5)</f>
        <v>10</v>
      </c>
      <c r="E54" s="45">
        <f>VLOOKUP($R54,'1980'!$U$271:$AK$324,6)</f>
        <v>4</v>
      </c>
      <c r="F54" s="45">
        <f>VLOOKUP($R54,'1980'!$U$271:$AK$324,7)</f>
        <v>2</v>
      </c>
      <c r="G54" s="45">
        <f>VLOOKUP($R54,'1980'!$U$271:$AK$324,8)</f>
        <v>0</v>
      </c>
      <c r="H54" s="46">
        <f>VLOOKUP($R54,'1980'!$U$271:$AK$324,9)</f>
        <v>22</v>
      </c>
      <c r="I54" s="45">
        <f>VLOOKUP($R54,'1980'!$U$271:$AK$324,10)</f>
        <v>10</v>
      </c>
      <c r="J54" s="45">
        <f>VLOOKUP($R54,'1980'!$U$271:$AK$324,11)</f>
        <v>1</v>
      </c>
      <c r="K54" s="45">
        <f>VLOOKUP($R54,'1980'!$U$271:$AK$324,12)</f>
        <v>34</v>
      </c>
      <c r="L54" s="45">
        <f>VLOOKUP($R54,'1980'!$U$271:$AK$324,13)</f>
        <v>24</v>
      </c>
      <c r="M54" s="45">
        <f>VLOOKUP($R54,'1980'!$U$271:$AK$324,14)</f>
        <v>8</v>
      </c>
      <c r="N54" s="45">
        <f>VLOOKUP($R54,'1980'!$U$271:$AK$324,15)</f>
        <v>10</v>
      </c>
      <c r="O54" s="46">
        <f>VLOOKUP($R54,'1980'!$U$271:$AK$324,16)</f>
        <v>87</v>
      </c>
      <c r="P54" s="45">
        <f>VLOOKUP($R54,'1980'!$U$271:$AK$324,17)</f>
        <v>109</v>
      </c>
      <c r="R54">
        <v>44</v>
      </c>
    </row>
    <row r="55" spans="1:18">
      <c r="A55" s="38" t="s">
        <v>79</v>
      </c>
      <c r="B55" s="22">
        <f>VLOOKUP($R55,'1980'!$U$271:$AK$324,3)</f>
        <v>43</v>
      </c>
      <c r="C55" s="22">
        <f>VLOOKUP($R55,'1980'!$U$271:$AK$324,4)</f>
        <v>126</v>
      </c>
      <c r="D55" s="22">
        <f>VLOOKUP($R55,'1980'!$U$271:$AK$324,5)</f>
        <v>166</v>
      </c>
      <c r="E55" s="22">
        <f>VLOOKUP($R55,'1980'!$U$271:$AK$324,6)</f>
        <v>215</v>
      </c>
      <c r="F55" s="22">
        <f>VLOOKUP($R55,'1980'!$U$271:$AK$324,7)</f>
        <v>23</v>
      </c>
      <c r="G55" s="22">
        <f>VLOOKUP($R55,'1980'!$U$271:$AK$324,8)</f>
        <v>152</v>
      </c>
      <c r="H55" s="23">
        <f>VLOOKUP($R55,'1980'!$U$271:$AK$324,9)</f>
        <v>725</v>
      </c>
      <c r="I55" s="22">
        <f>VLOOKUP($R55,'1980'!$U$271:$AK$324,10)</f>
        <v>16</v>
      </c>
      <c r="J55" s="22">
        <f>VLOOKUP($R55,'1980'!$U$271:$AK$324,11)</f>
        <v>2</v>
      </c>
      <c r="K55" s="22">
        <f>VLOOKUP($R55,'1980'!$U$271:$AK$324,12)</f>
        <v>80</v>
      </c>
      <c r="L55" s="22">
        <f>VLOOKUP($R55,'1980'!$U$271:$AK$324,13)</f>
        <v>71</v>
      </c>
      <c r="M55" s="22">
        <f>VLOOKUP($R55,'1980'!$U$271:$AK$324,14)</f>
        <v>29</v>
      </c>
      <c r="N55" s="22">
        <f>VLOOKUP($R55,'1980'!$U$271:$AK$324,15)</f>
        <v>28</v>
      </c>
      <c r="O55" s="23">
        <f>VLOOKUP($R55,'1980'!$U$271:$AK$324,16)</f>
        <v>226</v>
      </c>
      <c r="P55" s="22">
        <f>VLOOKUP($R55,'1980'!$U$271:$AK$324,17)</f>
        <v>951</v>
      </c>
      <c r="R55">
        <v>45</v>
      </c>
    </row>
    <row r="56" spans="1:18">
      <c r="A56" s="38" t="s">
        <v>80</v>
      </c>
      <c r="B56" s="22">
        <f>VLOOKUP($R56,'1980'!$U$271:$AK$324,3)</f>
        <v>12</v>
      </c>
      <c r="C56" s="22">
        <f>VLOOKUP($R56,'1980'!$U$271:$AK$324,4)</f>
        <v>22</v>
      </c>
      <c r="D56" s="22">
        <f>VLOOKUP($R56,'1980'!$U$271:$AK$324,5)</f>
        <v>36</v>
      </c>
      <c r="E56" s="22">
        <f>VLOOKUP($R56,'1980'!$U$271:$AK$324,6)</f>
        <v>28</v>
      </c>
      <c r="F56" s="22">
        <f>VLOOKUP($R56,'1980'!$U$271:$AK$324,7)</f>
        <v>4</v>
      </c>
      <c r="G56" s="22">
        <f>VLOOKUP($R56,'1980'!$U$271:$AK$324,8)</f>
        <v>16</v>
      </c>
      <c r="H56" s="23">
        <f>VLOOKUP($R56,'1980'!$U$271:$AK$324,9)</f>
        <v>118</v>
      </c>
      <c r="I56" s="22">
        <f>VLOOKUP($R56,'1980'!$U$271:$AK$324,10)</f>
        <v>0</v>
      </c>
      <c r="J56" s="22">
        <f>VLOOKUP($R56,'1980'!$U$271:$AK$324,11)</f>
        <v>0</v>
      </c>
      <c r="K56" s="22">
        <f>VLOOKUP($R56,'1980'!$U$271:$AK$324,12)</f>
        <v>4</v>
      </c>
      <c r="L56" s="22">
        <f>VLOOKUP($R56,'1980'!$U$271:$AK$324,13)</f>
        <v>5</v>
      </c>
      <c r="M56" s="22">
        <f>VLOOKUP($R56,'1980'!$U$271:$AK$324,14)</f>
        <v>1</v>
      </c>
      <c r="N56" s="22">
        <f>VLOOKUP($R56,'1980'!$U$271:$AK$324,15)</f>
        <v>2</v>
      </c>
      <c r="O56" s="23">
        <f>VLOOKUP($R56,'1980'!$U$271:$AK$324,16)</f>
        <v>12</v>
      </c>
      <c r="P56" s="22">
        <f>VLOOKUP($R56,'1980'!$U$271:$AK$324,17)</f>
        <v>130</v>
      </c>
      <c r="R56">
        <v>46</v>
      </c>
    </row>
    <row r="57" spans="1:18">
      <c r="A57" s="38" t="s">
        <v>81</v>
      </c>
      <c r="B57" s="22">
        <f>VLOOKUP($R57,'1980'!$U$271:$AK$324,3)</f>
        <v>71</v>
      </c>
      <c r="C57" s="22">
        <f>VLOOKUP($R57,'1980'!$U$271:$AK$324,4)</f>
        <v>92</v>
      </c>
      <c r="D57" s="22">
        <f>VLOOKUP($R57,'1980'!$U$271:$AK$324,5)</f>
        <v>218</v>
      </c>
      <c r="E57" s="22">
        <f>VLOOKUP($R57,'1980'!$U$271:$AK$324,6)</f>
        <v>130</v>
      </c>
      <c r="F57" s="22">
        <f>VLOOKUP($R57,'1980'!$U$271:$AK$324,7)</f>
        <v>94</v>
      </c>
      <c r="G57" s="22">
        <f>VLOOKUP($R57,'1980'!$U$271:$AK$324,8)</f>
        <v>82</v>
      </c>
      <c r="H57" s="23">
        <f>VLOOKUP($R57,'1980'!$U$271:$AK$324,9)</f>
        <v>687</v>
      </c>
      <c r="I57" s="22">
        <f>VLOOKUP($R57,'1980'!$U$271:$AK$324,10)</f>
        <v>61</v>
      </c>
      <c r="J57" s="22">
        <f>VLOOKUP($R57,'1980'!$U$271:$AK$324,11)</f>
        <v>0</v>
      </c>
      <c r="K57" s="22">
        <f>VLOOKUP($R57,'1980'!$U$271:$AK$324,12)</f>
        <v>191</v>
      </c>
      <c r="L57" s="22">
        <f>VLOOKUP($R57,'1980'!$U$271:$AK$324,13)</f>
        <v>49</v>
      </c>
      <c r="M57" s="22">
        <f>VLOOKUP($R57,'1980'!$U$271:$AK$324,14)</f>
        <v>40</v>
      </c>
      <c r="N57" s="22">
        <f>VLOOKUP($R57,'1980'!$U$271:$AK$324,15)</f>
        <v>73</v>
      </c>
      <c r="O57" s="23">
        <f>VLOOKUP($R57,'1980'!$U$271:$AK$324,16)</f>
        <v>414</v>
      </c>
      <c r="P57" s="22">
        <f>VLOOKUP($R57,'1980'!$U$271:$AK$324,17)</f>
        <v>1101</v>
      </c>
      <c r="R57">
        <v>47</v>
      </c>
    </row>
    <row r="58" spans="1:18">
      <c r="A58" s="44" t="s">
        <v>82</v>
      </c>
      <c r="B58" s="45">
        <f>VLOOKUP($R58,'1980'!$U$271:$AK$324,3)</f>
        <v>237</v>
      </c>
      <c r="C58" s="45">
        <f>VLOOKUP($R58,'1980'!$U$271:$AK$324,4)</f>
        <v>477</v>
      </c>
      <c r="D58" s="45">
        <f>VLOOKUP($R58,'1980'!$U$271:$AK$324,5)</f>
        <v>235</v>
      </c>
      <c r="E58" s="45">
        <f>VLOOKUP($R58,'1980'!$U$271:$AK$324,6)</f>
        <v>643</v>
      </c>
      <c r="F58" s="45">
        <f>VLOOKUP($R58,'1980'!$U$271:$AK$324,7)</f>
        <v>89</v>
      </c>
      <c r="G58" s="45">
        <f>VLOOKUP($R58,'1980'!$U$271:$AK$324,8)</f>
        <v>391</v>
      </c>
      <c r="H58" s="46">
        <f>VLOOKUP($R58,'1980'!$U$271:$AK$324,9)</f>
        <v>2072</v>
      </c>
      <c r="I58" s="45">
        <f>VLOOKUP($R58,'1980'!$U$271:$AK$324,10)</f>
        <v>307</v>
      </c>
      <c r="J58" s="45">
        <f>VLOOKUP($R58,'1980'!$U$271:$AK$324,11)</f>
        <v>191</v>
      </c>
      <c r="K58" s="45">
        <f>VLOOKUP($R58,'1980'!$U$271:$AK$324,12)</f>
        <v>419</v>
      </c>
      <c r="L58" s="45">
        <f>VLOOKUP($R58,'1980'!$U$271:$AK$324,13)</f>
        <v>298</v>
      </c>
      <c r="M58" s="45">
        <f>VLOOKUP($R58,'1980'!$U$271:$AK$324,14)</f>
        <v>133</v>
      </c>
      <c r="N58" s="45">
        <f>VLOOKUP($R58,'1980'!$U$271:$AK$324,15)</f>
        <v>258</v>
      </c>
      <c r="O58" s="46">
        <f>VLOOKUP($R58,'1980'!$U$271:$AK$324,16)</f>
        <v>1606</v>
      </c>
      <c r="P58" s="45">
        <f>VLOOKUP($R58,'1980'!$U$271:$AK$324,17)</f>
        <v>3678</v>
      </c>
      <c r="R58">
        <v>48</v>
      </c>
    </row>
    <row r="59" spans="1:18">
      <c r="A59" s="38" t="s">
        <v>83</v>
      </c>
      <c r="B59" s="22">
        <f>VLOOKUP($R59,'1980'!$U$271:$AK$324,3)</f>
        <v>31</v>
      </c>
      <c r="C59" s="22">
        <f>VLOOKUP($R59,'1980'!$U$271:$AK$324,4)</f>
        <v>35</v>
      </c>
      <c r="D59" s="22">
        <f>VLOOKUP($R59,'1980'!$U$271:$AK$324,5)</f>
        <v>31</v>
      </c>
      <c r="E59" s="22">
        <f>VLOOKUP($R59,'1980'!$U$271:$AK$324,6)</f>
        <v>42</v>
      </c>
      <c r="F59" s="22">
        <f>VLOOKUP($R59,'1980'!$U$271:$AK$324,7)</f>
        <v>11</v>
      </c>
      <c r="G59" s="22">
        <f>VLOOKUP($R59,'1980'!$U$271:$AK$324,8)</f>
        <v>12</v>
      </c>
      <c r="H59" s="23">
        <f>VLOOKUP($R59,'1980'!$U$271:$AK$324,9)</f>
        <v>162</v>
      </c>
      <c r="I59" s="22">
        <f>VLOOKUP($R59,'1980'!$U$271:$AK$324,10)</f>
        <v>31</v>
      </c>
      <c r="J59" s="22">
        <f>VLOOKUP($R59,'1980'!$U$271:$AK$324,11)</f>
        <v>4</v>
      </c>
      <c r="K59" s="22">
        <f>VLOOKUP($R59,'1980'!$U$271:$AK$324,12)</f>
        <v>39</v>
      </c>
      <c r="L59" s="22">
        <f>VLOOKUP($R59,'1980'!$U$271:$AK$324,13)</f>
        <v>30</v>
      </c>
      <c r="M59" s="22">
        <f>VLOOKUP($R59,'1980'!$U$271:$AK$324,14)</f>
        <v>18</v>
      </c>
      <c r="N59" s="22">
        <f>VLOOKUP($R59,'1980'!$U$271:$AK$324,15)</f>
        <v>19</v>
      </c>
      <c r="O59" s="23">
        <f>VLOOKUP($R59,'1980'!$U$271:$AK$324,16)</f>
        <v>141</v>
      </c>
      <c r="P59" s="22">
        <f>VLOOKUP($R59,'1980'!$U$271:$AK$324,17)</f>
        <v>303</v>
      </c>
      <c r="R59">
        <v>49</v>
      </c>
    </row>
    <row r="60" spans="1:18">
      <c r="A60" s="38" t="s">
        <v>84</v>
      </c>
      <c r="B60" s="22">
        <f>VLOOKUP($R60,'1980'!$U$271:$AK$324,3)</f>
        <v>8</v>
      </c>
      <c r="C60" s="22">
        <f>VLOOKUP($R60,'1980'!$U$271:$AK$324,4)</f>
        <v>7</v>
      </c>
      <c r="D60" s="22">
        <f>VLOOKUP($R60,'1980'!$U$271:$AK$324,5)</f>
        <v>30</v>
      </c>
      <c r="E60" s="22">
        <f>VLOOKUP($R60,'1980'!$U$271:$AK$324,6)</f>
        <v>33</v>
      </c>
      <c r="F60" s="22">
        <f>VLOOKUP($R60,'1980'!$U$271:$AK$324,7)</f>
        <v>7</v>
      </c>
      <c r="G60" s="22">
        <f>VLOOKUP($R60,'1980'!$U$271:$AK$324,8)</f>
        <v>9</v>
      </c>
      <c r="H60" s="23">
        <f>VLOOKUP($R60,'1980'!$U$271:$AK$324,9)</f>
        <v>94</v>
      </c>
      <c r="I60" s="22">
        <f>VLOOKUP($R60,'1980'!$U$271:$AK$324,10)</f>
        <v>1</v>
      </c>
      <c r="J60" s="22">
        <f>VLOOKUP($R60,'1980'!$U$271:$AK$324,11)</f>
        <v>0</v>
      </c>
      <c r="K60" s="22">
        <f>VLOOKUP($R60,'1980'!$U$271:$AK$324,12)</f>
        <v>9</v>
      </c>
      <c r="L60" s="22">
        <f>VLOOKUP($R60,'1980'!$U$271:$AK$324,13)</f>
        <v>5</v>
      </c>
      <c r="M60" s="22">
        <f>VLOOKUP($R60,'1980'!$U$271:$AK$324,14)</f>
        <v>4</v>
      </c>
      <c r="N60" s="22">
        <f>VLOOKUP($R60,'1980'!$U$271:$AK$324,15)</f>
        <v>2</v>
      </c>
      <c r="O60" s="23">
        <f>VLOOKUP($R60,'1980'!$U$271:$AK$324,16)</f>
        <v>21</v>
      </c>
      <c r="P60" s="22">
        <f>VLOOKUP($R60,'1980'!$U$271:$AK$324,17)</f>
        <v>115</v>
      </c>
      <c r="R60">
        <v>50</v>
      </c>
    </row>
    <row r="61" spans="1:18">
      <c r="A61" s="38" t="s">
        <v>85</v>
      </c>
      <c r="B61" s="22">
        <f>VLOOKUP($R61,'1980'!$U$271:$AK$324,3)</f>
        <v>60</v>
      </c>
      <c r="C61" s="22">
        <f>VLOOKUP($R61,'1980'!$U$271:$AK$324,4)</f>
        <v>144</v>
      </c>
      <c r="D61" s="22">
        <f>VLOOKUP($R61,'1980'!$U$271:$AK$324,5)</f>
        <v>152</v>
      </c>
      <c r="E61" s="22">
        <f>VLOOKUP($R61,'1980'!$U$271:$AK$324,6)</f>
        <v>203</v>
      </c>
      <c r="F61" s="22">
        <f>VLOOKUP($R61,'1980'!$U$271:$AK$324,7)</f>
        <v>19</v>
      </c>
      <c r="G61" s="22">
        <f>VLOOKUP($R61,'1980'!$U$271:$AK$324,8)</f>
        <v>75</v>
      </c>
      <c r="H61" s="23">
        <f>VLOOKUP($R61,'1980'!$U$271:$AK$324,9)</f>
        <v>653</v>
      </c>
      <c r="I61" s="22">
        <f>VLOOKUP($R61,'1980'!$U$271:$AK$324,10)</f>
        <v>36</v>
      </c>
      <c r="J61" s="22">
        <f>VLOOKUP($R61,'1980'!$U$271:$AK$324,11)</f>
        <v>13</v>
      </c>
      <c r="K61" s="22">
        <f>VLOOKUP($R61,'1980'!$U$271:$AK$324,12)</f>
        <v>98</v>
      </c>
      <c r="L61" s="22">
        <f>VLOOKUP($R61,'1980'!$U$271:$AK$324,13)</f>
        <v>104</v>
      </c>
      <c r="M61" s="22">
        <f>VLOOKUP($R61,'1980'!$U$271:$AK$324,14)</f>
        <v>31</v>
      </c>
      <c r="N61" s="22">
        <f>VLOOKUP($R61,'1980'!$U$271:$AK$324,15)</f>
        <v>41</v>
      </c>
      <c r="O61" s="23">
        <f>VLOOKUP($R61,'1980'!$U$271:$AK$324,16)</f>
        <v>323</v>
      </c>
      <c r="P61" s="22">
        <f>VLOOKUP($R61,'1980'!$U$271:$AK$324,17)</f>
        <v>976</v>
      </c>
      <c r="R61">
        <v>51</v>
      </c>
    </row>
    <row r="62" spans="1:18">
      <c r="A62" s="44" t="s">
        <v>86</v>
      </c>
      <c r="B62" s="45">
        <f>VLOOKUP($R62,'1980'!$U$271:$AK$324,3)</f>
        <v>37</v>
      </c>
      <c r="C62" s="45">
        <f>VLOOKUP($R62,'1980'!$U$271:$AK$324,4)</f>
        <v>112</v>
      </c>
      <c r="D62" s="45">
        <f>VLOOKUP($R62,'1980'!$U$271:$AK$324,5)</f>
        <v>80</v>
      </c>
      <c r="E62" s="45">
        <f>VLOOKUP($R62,'1980'!$U$271:$AK$324,6)</f>
        <v>109</v>
      </c>
      <c r="F62" s="45">
        <f>VLOOKUP($R62,'1980'!$U$271:$AK$324,7)</f>
        <v>39</v>
      </c>
      <c r="G62" s="45">
        <f>VLOOKUP($R62,'1980'!$U$271:$AK$324,8)</f>
        <v>45</v>
      </c>
      <c r="H62" s="46">
        <f>VLOOKUP($R62,'1980'!$U$271:$AK$324,9)</f>
        <v>422</v>
      </c>
      <c r="I62" s="45">
        <f>VLOOKUP($R62,'1980'!$U$271:$AK$324,10)</f>
        <v>41</v>
      </c>
      <c r="J62" s="45">
        <f>VLOOKUP($R62,'1980'!$U$271:$AK$324,11)</f>
        <v>18</v>
      </c>
      <c r="K62" s="45">
        <f>VLOOKUP($R62,'1980'!$U$271:$AK$324,12)</f>
        <v>107</v>
      </c>
      <c r="L62" s="45">
        <f>VLOOKUP($R62,'1980'!$U$271:$AK$324,13)</f>
        <v>83</v>
      </c>
      <c r="M62" s="45">
        <f>VLOOKUP($R62,'1980'!$U$271:$AK$324,14)</f>
        <v>36</v>
      </c>
      <c r="N62" s="45">
        <f>VLOOKUP($R62,'1980'!$U$271:$AK$324,15)</f>
        <v>37</v>
      </c>
      <c r="O62" s="46">
        <f>VLOOKUP($R62,'1980'!$U$271:$AK$324,16)</f>
        <v>322</v>
      </c>
      <c r="P62" s="45">
        <f>VLOOKUP($R62,'1980'!$U$271:$AK$324,17)</f>
        <v>744</v>
      </c>
      <c r="R62">
        <v>53</v>
      </c>
    </row>
    <row r="63" spans="1:18">
      <c r="A63" s="38" t="s">
        <v>87</v>
      </c>
      <c r="B63" s="22">
        <f>VLOOKUP($R63,'1980'!$U$271:$AK$324,3)</f>
        <v>21</v>
      </c>
      <c r="C63" s="22">
        <f>VLOOKUP($R63,'1980'!$U$271:$AK$324,4)</f>
        <v>50</v>
      </c>
      <c r="D63" s="22">
        <f>VLOOKUP($R63,'1980'!$U$271:$AK$324,5)</f>
        <v>103</v>
      </c>
      <c r="E63" s="22">
        <f>VLOOKUP($R63,'1980'!$U$271:$AK$324,6)</f>
        <v>145</v>
      </c>
      <c r="F63" s="22">
        <f>VLOOKUP($R63,'1980'!$U$271:$AK$324,7)</f>
        <v>11</v>
      </c>
      <c r="G63" s="22">
        <f>VLOOKUP($R63,'1980'!$U$271:$AK$324,8)</f>
        <v>28</v>
      </c>
      <c r="H63" s="23">
        <f>VLOOKUP($R63,'1980'!$U$271:$AK$324,9)</f>
        <v>358</v>
      </c>
      <c r="I63" s="22">
        <f>VLOOKUP($R63,'1980'!$U$271:$AK$324,10)</f>
        <v>8</v>
      </c>
      <c r="J63" s="22">
        <f>VLOOKUP($R63,'1980'!$U$271:$AK$324,11)</f>
        <v>12</v>
      </c>
      <c r="K63" s="22">
        <f>VLOOKUP($R63,'1980'!$U$271:$AK$324,12)</f>
        <v>13</v>
      </c>
      <c r="L63" s="22">
        <f>VLOOKUP($R63,'1980'!$U$271:$AK$324,13)</f>
        <v>14</v>
      </c>
      <c r="M63" s="22">
        <f>VLOOKUP($R63,'1980'!$U$271:$AK$324,14)</f>
        <v>9</v>
      </c>
      <c r="N63" s="22">
        <f>VLOOKUP($R63,'1980'!$U$271:$AK$324,15)</f>
        <v>6</v>
      </c>
      <c r="O63" s="23">
        <f>VLOOKUP($R63,'1980'!$U$271:$AK$324,16)</f>
        <v>62</v>
      </c>
      <c r="P63" s="22">
        <f>VLOOKUP($R63,'1980'!$U$271:$AK$324,17)</f>
        <v>420</v>
      </c>
      <c r="R63">
        <v>54</v>
      </c>
    </row>
    <row r="64" spans="1:18">
      <c r="A64" s="38" t="s">
        <v>88</v>
      </c>
      <c r="B64" s="22">
        <f>VLOOKUP($R64,'1980'!$U$271:$AK$324,3)</f>
        <v>15</v>
      </c>
      <c r="C64" s="22">
        <f>VLOOKUP($R64,'1980'!$U$271:$AK$324,4)</f>
        <v>154</v>
      </c>
      <c r="D64" s="22">
        <f>VLOOKUP($R64,'1980'!$U$271:$AK$324,5)</f>
        <v>141</v>
      </c>
      <c r="E64" s="22">
        <f>VLOOKUP($R64,'1980'!$U$271:$AK$324,6)</f>
        <v>133</v>
      </c>
      <c r="F64" s="22">
        <f>VLOOKUP($R64,'1980'!$U$271:$AK$324,7)</f>
        <v>19</v>
      </c>
      <c r="G64" s="22">
        <f>VLOOKUP($R64,'1980'!$U$271:$AK$324,8)</f>
        <v>113</v>
      </c>
      <c r="H64" s="23">
        <f>VLOOKUP($R64,'1980'!$U$271:$AK$324,9)</f>
        <v>575</v>
      </c>
      <c r="I64" s="22">
        <f>VLOOKUP($R64,'1980'!$U$271:$AK$324,10)</f>
        <v>11</v>
      </c>
      <c r="J64" s="22">
        <f>VLOOKUP($R64,'1980'!$U$271:$AK$324,11)</f>
        <v>1</v>
      </c>
      <c r="K64" s="22">
        <f>VLOOKUP($R64,'1980'!$U$271:$AK$324,12)</f>
        <v>73</v>
      </c>
      <c r="L64" s="22">
        <f>VLOOKUP($R64,'1980'!$U$271:$AK$324,13)</f>
        <v>47</v>
      </c>
      <c r="M64" s="22">
        <f>VLOOKUP($R64,'1980'!$U$271:$AK$324,14)</f>
        <v>10</v>
      </c>
      <c r="N64" s="22">
        <f>VLOOKUP($R64,'1980'!$U$271:$AK$324,15)</f>
        <v>27</v>
      </c>
      <c r="O64" s="23">
        <f>VLOOKUP($R64,'1980'!$U$271:$AK$324,16)</f>
        <v>169</v>
      </c>
      <c r="P64" s="22">
        <f>VLOOKUP($R64,'1980'!$U$271:$AK$324,17)</f>
        <v>744</v>
      </c>
      <c r="R64">
        <v>55</v>
      </c>
    </row>
    <row r="65" spans="1:18" ht="15" thickBot="1">
      <c r="A65" s="38" t="s">
        <v>89</v>
      </c>
      <c r="B65" s="22">
        <f>VLOOKUP($R65,'1980'!$U$271:$AK$324,3)</f>
        <v>35</v>
      </c>
      <c r="C65" s="22">
        <f>VLOOKUP($R65,'1980'!$U$271:$AK$324,4)</f>
        <v>20</v>
      </c>
      <c r="D65" s="22">
        <f>VLOOKUP($R65,'1980'!$U$271:$AK$324,5)</f>
        <v>30</v>
      </c>
      <c r="E65" s="22">
        <f>VLOOKUP($R65,'1980'!$U$271:$AK$324,6)</f>
        <v>22</v>
      </c>
      <c r="F65" s="22">
        <f>VLOOKUP($R65,'1980'!$U$271:$AK$324,7)</f>
        <v>10</v>
      </c>
      <c r="G65" s="22">
        <f>VLOOKUP($R65,'1980'!$U$271:$AK$324,8)</f>
        <v>18</v>
      </c>
      <c r="H65" s="23">
        <f>VLOOKUP($R65,'1980'!$U$271:$AK$324,9)</f>
        <v>135</v>
      </c>
      <c r="I65" s="22">
        <f>VLOOKUP($R65,'1980'!$U$271:$AK$324,10)</f>
        <v>4</v>
      </c>
      <c r="J65" s="22">
        <f>VLOOKUP($R65,'1980'!$U$271:$AK$324,11)</f>
        <v>0</v>
      </c>
      <c r="K65" s="22">
        <f>VLOOKUP($R65,'1980'!$U$271:$AK$324,12)</f>
        <v>3</v>
      </c>
      <c r="L65" s="22">
        <f>VLOOKUP($R65,'1980'!$U$271:$AK$324,13)</f>
        <v>6</v>
      </c>
      <c r="M65" s="22">
        <f>VLOOKUP($R65,'1980'!$U$271:$AK$324,14)</f>
        <v>3</v>
      </c>
      <c r="N65" s="22">
        <f>VLOOKUP($R65,'1980'!$U$271:$AK$324,15)</f>
        <v>1</v>
      </c>
      <c r="O65" s="23">
        <f>VLOOKUP($R65,'1980'!$U$271:$AK$324,16)</f>
        <v>17</v>
      </c>
      <c r="P65" s="22">
        <f>VLOOKUP($R65,'1980'!$U$271:$AK$324,17)</f>
        <v>152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2141</v>
      </c>
      <c r="C66" s="47">
        <f t="shared" si="0"/>
        <v>4741</v>
      </c>
      <c r="D66" s="47">
        <f t="shared" si="0"/>
        <v>5199</v>
      </c>
      <c r="E66" s="47">
        <f t="shared" si="0"/>
        <v>6664</v>
      </c>
      <c r="F66" s="47">
        <f t="shared" si="0"/>
        <v>1545</v>
      </c>
      <c r="G66" s="47">
        <f t="shared" si="0"/>
        <v>4202</v>
      </c>
      <c r="H66" s="48">
        <f t="shared" si="0"/>
        <v>24492</v>
      </c>
      <c r="I66" s="47">
        <f t="shared" si="0"/>
        <v>2025</v>
      </c>
      <c r="J66" s="47">
        <f t="shared" si="0"/>
        <v>1125</v>
      </c>
      <c r="K66" s="47">
        <f t="shared" si="0"/>
        <v>6689</v>
      </c>
      <c r="L66" s="47">
        <f t="shared" si="0"/>
        <v>4707</v>
      </c>
      <c r="M66" s="47">
        <f t="shared" si="0"/>
        <v>1696</v>
      </c>
      <c r="N66" s="47">
        <f t="shared" si="0"/>
        <v>3091</v>
      </c>
      <c r="O66" s="48">
        <f t="shared" si="0"/>
        <v>19333</v>
      </c>
      <c r="P66" s="47">
        <f t="shared" si="0"/>
        <v>43825</v>
      </c>
    </row>
    <row r="67" spans="1:18">
      <c r="A67" s="44" t="s">
        <v>91</v>
      </c>
      <c r="B67" s="45">
        <f>VLOOKUP($R67,'1980'!$U$271:$AK$324,3)</f>
        <v>67</v>
      </c>
      <c r="C67" s="45">
        <f>VLOOKUP($R67,'1980'!$U$271:$AK$324,4)</f>
        <v>60</v>
      </c>
      <c r="D67" s="45">
        <f>VLOOKUP($R67,'1980'!$U$271:$AK$324,5)</f>
        <v>58</v>
      </c>
      <c r="E67" s="45">
        <f>VLOOKUP($R67,'1980'!$U$271:$AK$324,6)</f>
        <v>70</v>
      </c>
      <c r="F67" s="45">
        <f>VLOOKUP($R67,'1980'!$U$271:$AK$324,7)</f>
        <v>43</v>
      </c>
      <c r="G67" s="45">
        <f>VLOOKUP($R67,'1980'!$U$271:$AK$324,8)</f>
        <v>59</v>
      </c>
      <c r="H67" s="46">
        <f>VLOOKUP($R67,'1980'!$U$271:$AK$324,9)</f>
        <v>357</v>
      </c>
      <c r="I67" s="45">
        <f>VLOOKUP($R67,'1980'!$U$271:$AK$324,10)</f>
        <v>19</v>
      </c>
      <c r="J67" s="45">
        <f>VLOOKUP($R67,'1980'!$U$271:$AK$324,11)</f>
        <v>33</v>
      </c>
      <c r="K67" s="45">
        <f>VLOOKUP($R67,'1980'!$U$271:$AK$324,12)</f>
        <v>92</v>
      </c>
      <c r="L67" s="45">
        <f>VLOOKUP($R67,'1980'!$U$271:$AK$324,13)</f>
        <v>41</v>
      </c>
      <c r="M67" s="45">
        <f>VLOOKUP($R67,'1980'!$U$271:$AK$324,14)</f>
        <v>25</v>
      </c>
      <c r="N67" s="45">
        <f>VLOOKUP($R67,'1980'!$U$271:$AK$324,15)</f>
        <v>33</v>
      </c>
      <c r="O67" s="46">
        <f>VLOOKUP($R67,'1980'!$U$271:$AK$324,16)</f>
        <v>243</v>
      </c>
      <c r="P67" s="45">
        <f>VLOOKUP($R67,'1980'!$U$271:$AK$324,17)</f>
        <v>600</v>
      </c>
      <c r="R67">
        <v>72</v>
      </c>
    </row>
    <row r="68" spans="1:18">
      <c r="A68" s="61" t="s">
        <v>92</v>
      </c>
      <c r="B68" s="45">
        <f t="shared" ref="B68:P68" si="1">B66+B67</f>
        <v>2208</v>
      </c>
      <c r="C68" s="45">
        <f t="shared" si="1"/>
        <v>4801</v>
      </c>
      <c r="D68" s="45">
        <f t="shared" si="1"/>
        <v>5257</v>
      </c>
      <c r="E68" s="45">
        <f t="shared" si="1"/>
        <v>6734</v>
      </c>
      <c r="F68" s="45">
        <f t="shared" si="1"/>
        <v>1588</v>
      </c>
      <c r="G68" s="45">
        <f t="shared" si="1"/>
        <v>4261</v>
      </c>
      <c r="H68" s="46">
        <f t="shared" si="1"/>
        <v>24849</v>
      </c>
      <c r="I68" s="45">
        <f t="shared" si="1"/>
        <v>2044</v>
      </c>
      <c r="J68" s="45">
        <f t="shared" si="1"/>
        <v>1158</v>
      </c>
      <c r="K68" s="45">
        <f t="shared" si="1"/>
        <v>6781</v>
      </c>
      <c r="L68" s="45">
        <f t="shared" si="1"/>
        <v>4748</v>
      </c>
      <c r="M68" s="45">
        <f t="shared" si="1"/>
        <v>1721</v>
      </c>
      <c r="N68" s="45">
        <f t="shared" si="1"/>
        <v>3124</v>
      </c>
      <c r="O68" s="46">
        <f t="shared" si="1"/>
        <v>19576</v>
      </c>
      <c r="P68" s="45">
        <f t="shared" si="1"/>
        <v>44425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CDBB-1952-4FBD-9353-FD97699FDF96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VLOOKUP($R15,'1980'!$U$217:$AK$270,3)</f>
        <v>53</v>
      </c>
      <c r="C15" s="22">
        <f>VLOOKUP($R15,'1980'!$U$217:$AK$270,4)</f>
        <v>144</v>
      </c>
      <c r="D15" s="22">
        <f>VLOOKUP($R15,'1980'!$U$217:$AK$270,5)</f>
        <v>189</v>
      </c>
      <c r="E15" s="22">
        <f>VLOOKUP($R15,'1980'!$U$217:$AK$270,6)</f>
        <v>165</v>
      </c>
      <c r="F15" s="22">
        <f>VLOOKUP($R15,'1980'!$U$217:$AK$270,7)</f>
        <v>13</v>
      </c>
      <c r="G15" s="22">
        <f>VLOOKUP($R15,'1980'!$U$217:$AK$270,8)</f>
        <v>83</v>
      </c>
      <c r="H15" s="23">
        <f>VLOOKUP($R15,'1980'!$U$217:$AK$270,9)</f>
        <v>647</v>
      </c>
      <c r="I15" s="22">
        <f>VLOOKUP($R15,'1980'!$U$217:$AK$270,10)</f>
        <v>21</v>
      </c>
      <c r="J15" s="22">
        <f>VLOOKUP($R15,'1980'!$U$217:$AK$270,11)</f>
        <v>0</v>
      </c>
      <c r="K15" s="22">
        <f>VLOOKUP($R15,'1980'!$U$217:$AK$270,12)</f>
        <v>60</v>
      </c>
      <c r="L15" s="22">
        <f>VLOOKUP($R15,'1980'!$U$217:$AK$270,13)</f>
        <v>64</v>
      </c>
      <c r="M15" s="22">
        <f>VLOOKUP($R15,'1980'!$U$217:$AK$270,14)</f>
        <v>48</v>
      </c>
      <c r="N15" s="22">
        <f>VLOOKUP($R15,'1980'!$U$217:$AK$270,15)</f>
        <v>92</v>
      </c>
      <c r="O15" s="23">
        <f>VLOOKUP($R15,'1980'!$U$217:$AK$270,16)</f>
        <v>285</v>
      </c>
      <c r="P15" s="22">
        <f>VLOOKUP($R15,'1980'!$U$217:$AK$270,17)</f>
        <v>932</v>
      </c>
      <c r="R15">
        <v>1</v>
      </c>
    </row>
    <row r="16" spans="1:18">
      <c r="A16" s="38" t="s">
        <v>40</v>
      </c>
      <c r="B16" s="22">
        <f>VLOOKUP($R16,'1980'!$U$217:$AK$270,3)</f>
        <v>29</v>
      </c>
      <c r="C16" s="22">
        <f>VLOOKUP($R16,'1980'!$U$217:$AK$270,4)</f>
        <v>1</v>
      </c>
      <c r="D16" s="22">
        <f>VLOOKUP($R16,'1980'!$U$217:$AK$270,5)</f>
        <v>8</v>
      </c>
      <c r="E16" s="22">
        <f>VLOOKUP($R16,'1980'!$U$217:$AK$270,6)</f>
        <v>23</v>
      </c>
      <c r="F16" s="22">
        <f>VLOOKUP($R16,'1980'!$U$217:$AK$270,7)</f>
        <v>5</v>
      </c>
      <c r="G16" s="22">
        <f>VLOOKUP($R16,'1980'!$U$217:$AK$270,8)</f>
        <v>15</v>
      </c>
      <c r="H16" s="23">
        <f>VLOOKUP($R16,'1980'!$U$217:$AK$270,9)</f>
        <v>81</v>
      </c>
      <c r="I16" s="22">
        <f>VLOOKUP($R16,'1980'!$U$217:$AK$270,10)</f>
        <v>9</v>
      </c>
      <c r="J16" s="22">
        <f>VLOOKUP($R16,'1980'!$U$217:$AK$270,11)</f>
        <v>0</v>
      </c>
      <c r="K16" s="22">
        <f>VLOOKUP($R16,'1980'!$U$217:$AK$270,12)</f>
        <v>20</v>
      </c>
      <c r="L16" s="22">
        <f>VLOOKUP($R16,'1980'!$U$217:$AK$270,13)</f>
        <v>12</v>
      </c>
      <c r="M16" s="22">
        <f>VLOOKUP($R16,'1980'!$U$217:$AK$270,14)</f>
        <v>10</v>
      </c>
      <c r="N16" s="22">
        <f>VLOOKUP($R16,'1980'!$U$217:$AK$270,15)</f>
        <v>2</v>
      </c>
      <c r="O16" s="23">
        <f>VLOOKUP($R16,'1980'!$U$217:$AK$270,16)</f>
        <v>53</v>
      </c>
      <c r="P16" s="22">
        <f>VLOOKUP($R16,'1980'!$U$217:$AK$270,17)</f>
        <v>134</v>
      </c>
      <c r="R16">
        <v>2</v>
      </c>
    </row>
    <row r="17" spans="1:18">
      <c r="A17" s="38" t="s">
        <v>41</v>
      </c>
      <c r="B17" s="22">
        <f>VLOOKUP($R17,'1980'!$U$217:$AK$270,3)</f>
        <v>103</v>
      </c>
      <c r="C17" s="22">
        <f>VLOOKUP($R17,'1980'!$U$217:$AK$270,4)</f>
        <v>86</v>
      </c>
      <c r="D17" s="22">
        <f>VLOOKUP($R17,'1980'!$U$217:$AK$270,5)</f>
        <v>103</v>
      </c>
      <c r="E17" s="22">
        <f>VLOOKUP($R17,'1980'!$U$217:$AK$270,6)</f>
        <v>120</v>
      </c>
      <c r="F17" s="22">
        <f>VLOOKUP($R17,'1980'!$U$217:$AK$270,7)</f>
        <v>8</v>
      </c>
      <c r="G17" s="22">
        <f>VLOOKUP($R17,'1980'!$U$217:$AK$270,8)</f>
        <v>77</v>
      </c>
      <c r="H17" s="23">
        <f>VLOOKUP($R17,'1980'!$U$217:$AK$270,9)</f>
        <v>497</v>
      </c>
      <c r="I17" s="22">
        <f>VLOOKUP($R17,'1980'!$U$217:$AK$270,10)</f>
        <v>23</v>
      </c>
      <c r="J17" s="22">
        <f>VLOOKUP($R17,'1980'!$U$217:$AK$270,11)</f>
        <v>2</v>
      </c>
      <c r="K17" s="22">
        <f>VLOOKUP($R17,'1980'!$U$217:$AK$270,12)</f>
        <v>92</v>
      </c>
      <c r="L17" s="22">
        <f>VLOOKUP($R17,'1980'!$U$217:$AK$270,13)</f>
        <v>165</v>
      </c>
      <c r="M17" s="22">
        <f>VLOOKUP($R17,'1980'!$U$217:$AK$270,14)</f>
        <v>27</v>
      </c>
      <c r="N17" s="22">
        <f>VLOOKUP($R17,'1980'!$U$217:$AK$270,15)</f>
        <v>63</v>
      </c>
      <c r="O17" s="23">
        <f>VLOOKUP($R17,'1980'!$U$217:$AK$270,16)</f>
        <v>372</v>
      </c>
      <c r="P17" s="22">
        <f>VLOOKUP($R17,'1980'!$U$217:$AK$270,17)</f>
        <v>869</v>
      </c>
      <c r="R17">
        <v>4</v>
      </c>
    </row>
    <row r="18" spans="1:18">
      <c r="A18" s="44" t="s">
        <v>42</v>
      </c>
      <c r="B18" s="45">
        <f>VLOOKUP($R18,'1980'!$U$217:$AK$270,3)</f>
        <v>23</v>
      </c>
      <c r="C18" s="45">
        <f>VLOOKUP($R18,'1980'!$U$217:$AK$270,4)</f>
        <v>106</v>
      </c>
      <c r="D18" s="45">
        <f>VLOOKUP($R18,'1980'!$U$217:$AK$270,5)</f>
        <v>99</v>
      </c>
      <c r="E18" s="45">
        <f>VLOOKUP($R18,'1980'!$U$217:$AK$270,6)</f>
        <v>124</v>
      </c>
      <c r="F18" s="45">
        <f>VLOOKUP($R18,'1980'!$U$217:$AK$270,7)</f>
        <v>6</v>
      </c>
      <c r="G18" s="45">
        <f>VLOOKUP($R18,'1980'!$U$217:$AK$270,8)</f>
        <v>44</v>
      </c>
      <c r="H18" s="46">
        <f>VLOOKUP($R18,'1980'!$U$217:$AK$270,9)</f>
        <v>402</v>
      </c>
      <c r="I18" s="45">
        <f>VLOOKUP($R18,'1980'!$U$217:$AK$270,10)</f>
        <v>18</v>
      </c>
      <c r="J18" s="45">
        <f>VLOOKUP($R18,'1980'!$U$217:$AK$270,11)</f>
        <v>7</v>
      </c>
      <c r="K18" s="45">
        <f>VLOOKUP($R18,'1980'!$U$217:$AK$270,12)</f>
        <v>35</v>
      </c>
      <c r="L18" s="45">
        <f>VLOOKUP($R18,'1980'!$U$217:$AK$270,13)</f>
        <v>23</v>
      </c>
      <c r="M18" s="45">
        <f>VLOOKUP($R18,'1980'!$U$217:$AK$270,14)</f>
        <v>14</v>
      </c>
      <c r="N18" s="45">
        <f>VLOOKUP($R18,'1980'!$U$217:$AK$270,15)</f>
        <v>26</v>
      </c>
      <c r="O18" s="46">
        <f>VLOOKUP($R18,'1980'!$U$217:$AK$270,16)</f>
        <v>123</v>
      </c>
      <c r="P18" s="45">
        <f>VLOOKUP($R18,'1980'!$U$217:$AK$270,17)</f>
        <v>525</v>
      </c>
      <c r="R18">
        <v>5</v>
      </c>
    </row>
    <row r="19" spans="1:18">
      <c r="A19" s="38" t="s">
        <v>43</v>
      </c>
      <c r="B19" s="22">
        <f>VLOOKUP($R19,'1980'!$U$217:$AK$270,3)</f>
        <v>235</v>
      </c>
      <c r="C19" s="22">
        <f>VLOOKUP($R19,'1980'!$U$217:$AK$270,4)</f>
        <v>363</v>
      </c>
      <c r="D19" s="22">
        <f>VLOOKUP($R19,'1980'!$U$217:$AK$270,5)</f>
        <v>523</v>
      </c>
      <c r="E19" s="22">
        <f>VLOOKUP($R19,'1980'!$U$217:$AK$270,6)</f>
        <v>547</v>
      </c>
      <c r="F19" s="22">
        <f>VLOOKUP($R19,'1980'!$U$217:$AK$270,7)</f>
        <v>140</v>
      </c>
      <c r="G19" s="22">
        <f>VLOOKUP($R19,'1980'!$U$217:$AK$270,8)</f>
        <v>229</v>
      </c>
      <c r="H19" s="23">
        <f>VLOOKUP($R19,'1980'!$U$217:$AK$270,9)</f>
        <v>2037</v>
      </c>
      <c r="I19" s="22">
        <f>VLOOKUP($R19,'1980'!$U$217:$AK$270,10)</f>
        <v>290</v>
      </c>
      <c r="J19" s="22">
        <f>VLOOKUP($R19,'1980'!$U$217:$AK$270,11)</f>
        <v>334</v>
      </c>
      <c r="K19" s="22">
        <f>VLOOKUP($R19,'1980'!$U$217:$AK$270,12)</f>
        <v>1175</v>
      </c>
      <c r="L19" s="22">
        <f>VLOOKUP($R19,'1980'!$U$217:$AK$270,13)</f>
        <v>712</v>
      </c>
      <c r="M19" s="22">
        <f>VLOOKUP($R19,'1980'!$U$217:$AK$270,14)</f>
        <v>210</v>
      </c>
      <c r="N19" s="22">
        <f>VLOOKUP($R19,'1980'!$U$217:$AK$270,15)</f>
        <v>262</v>
      </c>
      <c r="O19" s="23">
        <f>VLOOKUP($R19,'1980'!$U$217:$AK$270,16)</f>
        <v>2983</v>
      </c>
      <c r="P19" s="22">
        <f>VLOOKUP($R19,'1980'!$U$217:$AK$270,17)</f>
        <v>5020</v>
      </c>
      <c r="R19">
        <v>6</v>
      </c>
    </row>
    <row r="20" spans="1:18">
      <c r="A20" s="38" t="s">
        <v>44</v>
      </c>
      <c r="B20" s="22">
        <f>VLOOKUP($R20,'1980'!$U$217:$AK$270,3)</f>
        <v>60</v>
      </c>
      <c r="C20" s="22">
        <f>VLOOKUP($R20,'1980'!$U$217:$AK$270,4)</f>
        <v>105</v>
      </c>
      <c r="D20" s="22">
        <f>VLOOKUP($R20,'1980'!$U$217:$AK$270,5)</f>
        <v>78</v>
      </c>
      <c r="E20" s="22">
        <f>VLOOKUP($R20,'1980'!$U$217:$AK$270,6)</f>
        <v>79</v>
      </c>
      <c r="F20" s="22">
        <f>VLOOKUP($R20,'1980'!$U$217:$AK$270,7)</f>
        <v>39</v>
      </c>
      <c r="G20" s="22">
        <f>VLOOKUP($R20,'1980'!$U$217:$AK$270,8)</f>
        <v>43</v>
      </c>
      <c r="H20" s="23">
        <f>VLOOKUP($R20,'1980'!$U$217:$AK$270,9)</f>
        <v>404</v>
      </c>
      <c r="I20" s="22">
        <f>VLOOKUP($R20,'1980'!$U$217:$AK$270,10)</f>
        <v>32</v>
      </c>
      <c r="J20" s="22">
        <f>VLOOKUP($R20,'1980'!$U$217:$AK$270,11)</f>
        <v>18</v>
      </c>
      <c r="K20" s="22">
        <f>VLOOKUP($R20,'1980'!$U$217:$AK$270,12)</f>
        <v>72</v>
      </c>
      <c r="L20" s="22">
        <f>VLOOKUP($R20,'1980'!$U$217:$AK$270,13)</f>
        <v>58</v>
      </c>
      <c r="M20" s="22">
        <f>VLOOKUP($R20,'1980'!$U$217:$AK$270,14)</f>
        <v>13</v>
      </c>
      <c r="N20" s="22">
        <f>VLOOKUP($R20,'1980'!$U$217:$AK$270,15)</f>
        <v>11</v>
      </c>
      <c r="O20" s="23">
        <f>VLOOKUP($R20,'1980'!$U$217:$AK$270,16)</f>
        <v>204</v>
      </c>
      <c r="P20" s="22">
        <f>VLOOKUP($R20,'1980'!$U$217:$AK$270,17)</f>
        <v>608</v>
      </c>
      <c r="R20">
        <v>8</v>
      </c>
    </row>
    <row r="21" spans="1:18">
      <c r="A21" s="38" t="s">
        <v>45</v>
      </c>
      <c r="B21" s="22">
        <f>VLOOKUP($R21,'1980'!$U$217:$AK$270,3)</f>
        <v>10</v>
      </c>
      <c r="C21" s="22">
        <f>VLOOKUP($R21,'1980'!$U$217:$AK$270,4)</f>
        <v>20</v>
      </c>
      <c r="D21" s="22">
        <f>VLOOKUP($R21,'1980'!$U$217:$AK$270,5)</f>
        <v>26</v>
      </c>
      <c r="E21" s="22">
        <f>VLOOKUP($R21,'1980'!$U$217:$AK$270,6)</f>
        <v>57</v>
      </c>
      <c r="F21" s="22">
        <f>VLOOKUP($R21,'1980'!$U$217:$AK$270,7)</f>
        <v>11</v>
      </c>
      <c r="G21" s="22">
        <f>VLOOKUP($R21,'1980'!$U$217:$AK$270,8)</f>
        <v>23</v>
      </c>
      <c r="H21" s="23">
        <f>VLOOKUP($R21,'1980'!$U$217:$AK$270,9)</f>
        <v>147</v>
      </c>
      <c r="I21" s="22">
        <f>VLOOKUP($R21,'1980'!$U$217:$AK$270,10)</f>
        <v>65</v>
      </c>
      <c r="J21" s="22">
        <f>VLOOKUP($R21,'1980'!$U$217:$AK$270,11)</f>
        <v>12</v>
      </c>
      <c r="K21" s="22">
        <f>VLOOKUP($R21,'1980'!$U$217:$AK$270,12)</f>
        <v>92</v>
      </c>
      <c r="L21" s="22">
        <f>VLOOKUP($R21,'1980'!$U$217:$AK$270,13)</f>
        <v>66</v>
      </c>
      <c r="M21" s="22">
        <f>VLOOKUP($R21,'1980'!$U$217:$AK$270,14)</f>
        <v>57</v>
      </c>
      <c r="N21" s="22">
        <f>VLOOKUP($R21,'1980'!$U$217:$AK$270,15)</f>
        <v>30</v>
      </c>
      <c r="O21" s="23">
        <f>VLOOKUP($R21,'1980'!$U$217:$AK$270,16)</f>
        <v>322</v>
      </c>
      <c r="P21" s="22">
        <f>VLOOKUP($R21,'1980'!$U$217:$AK$270,17)</f>
        <v>469</v>
      </c>
      <c r="R21">
        <v>9</v>
      </c>
    </row>
    <row r="22" spans="1:18">
      <c r="A22" s="44" t="s">
        <v>46</v>
      </c>
      <c r="B22" s="45">
        <f>VLOOKUP($R22,'1980'!$U$217:$AK$270,3)</f>
        <v>0</v>
      </c>
      <c r="C22" s="45">
        <f>VLOOKUP($R22,'1980'!$U$217:$AK$270,4)</f>
        <v>22</v>
      </c>
      <c r="D22" s="45">
        <f>VLOOKUP($R22,'1980'!$U$217:$AK$270,5)</f>
        <v>12</v>
      </c>
      <c r="E22" s="45">
        <f>VLOOKUP($R22,'1980'!$U$217:$AK$270,6)</f>
        <v>18</v>
      </c>
      <c r="F22" s="45">
        <f>VLOOKUP($R22,'1980'!$U$217:$AK$270,7)</f>
        <v>2</v>
      </c>
      <c r="G22" s="45">
        <f>VLOOKUP($R22,'1980'!$U$217:$AK$270,8)</f>
        <v>13</v>
      </c>
      <c r="H22" s="46">
        <f>VLOOKUP($R22,'1980'!$U$217:$AK$270,9)</f>
        <v>67</v>
      </c>
      <c r="I22" s="45">
        <f>VLOOKUP($R22,'1980'!$U$217:$AK$270,10)</f>
        <v>11</v>
      </c>
      <c r="J22" s="45">
        <f>VLOOKUP($R22,'1980'!$U$217:$AK$270,11)</f>
        <v>0</v>
      </c>
      <c r="K22" s="45">
        <f>VLOOKUP($R22,'1980'!$U$217:$AK$270,12)</f>
        <v>27</v>
      </c>
      <c r="L22" s="45">
        <f>VLOOKUP($R22,'1980'!$U$217:$AK$270,13)</f>
        <v>12</v>
      </c>
      <c r="M22" s="45">
        <f>VLOOKUP($R22,'1980'!$U$217:$AK$270,14)</f>
        <v>7</v>
      </c>
      <c r="N22" s="45">
        <f>VLOOKUP($R22,'1980'!$U$217:$AK$270,15)</f>
        <v>6</v>
      </c>
      <c r="O22" s="46">
        <f>VLOOKUP($R22,'1980'!$U$217:$AK$270,16)</f>
        <v>63</v>
      </c>
      <c r="P22" s="45">
        <f>VLOOKUP($R22,'1980'!$U$217:$AK$270,17)</f>
        <v>130</v>
      </c>
      <c r="R22">
        <v>10</v>
      </c>
    </row>
    <row r="23" spans="1:18">
      <c r="A23" s="38" t="s">
        <v>47</v>
      </c>
      <c r="B23" s="22">
        <f>VLOOKUP($R23,'1980'!$U$217:$AK$270,3)</f>
        <v>0</v>
      </c>
      <c r="C23" s="22">
        <f>VLOOKUP($R23,'1980'!$U$217:$AK$270,4)</f>
        <v>0</v>
      </c>
      <c r="D23" s="22">
        <f>VLOOKUP($R23,'1980'!$U$217:$AK$270,5)</f>
        <v>0</v>
      </c>
      <c r="E23" s="22">
        <f>VLOOKUP($R23,'1980'!$U$217:$AK$270,6)</f>
        <v>0</v>
      </c>
      <c r="F23" s="22">
        <f>VLOOKUP($R23,'1980'!$U$217:$AK$270,7)</f>
        <v>0</v>
      </c>
      <c r="G23" s="22">
        <f>VLOOKUP($R23,'1980'!$U$217:$AK$270,8)</f>
        <v>0</v>
      </c>
      <c r="H23" s="23">
        <f>VLOOKUP($R23,'1980'!$U$217:$AK$270,9)</f>
        <v>0</v>
      </c>
      <c r="I23" s="22">
        <f>VLOOKUP($R23,'1980'!$U$217:$AK$270,10)</f>
        <v>7</v>
      </c>
      <c r="J23" s="22">
        <f>VLOOKUP($R23,'1980'!$U$217:$AK$270,11)</f>
        <v>3</v>
      </c>
      <c r="K23" s="22">
        <f>VLOOKUP($R23,'1980'!$U$217:$AK$270,12)</f>
        <v>28</v>
      </c>
      <c r="L23" s="22">
        <f>VLOOKUP($R23,'1980'!$U$217:$AK$270,13)</f>
        <v>18</v>
      </c>
      <c r="M23" s="22">
        <f>VLOOKUP($R23,'1980'!$U$217:$AK$270,14)</f>
        <v>5</v>
      </c>
      <c r="N23" s="22">
        <f>VLOOKUP($R23,'1980'!$U$217:$AK$270,15)</f>
        <v>3</v>
      </c>
      <c r="O23" s="23">
        <f>VLOOKUP($R23,'1980'!$U$217:$AK$270,16)</f>
        <v>64</v>
      </c>
      <c r="P23" s="22">
        <f>VLOOKUP($R23,'1980'!$U$217:$AK$270,17)</f>
        <v>64</v>
      </c>
      <c r="R23">
        <v>11</v>
      </c>
    </row>
    <row r="24" spans="1:18">
      <c r="A24" s="38" t="s">
        <v>48</v>
      </c>
      <c r="B24" s="22">
        <f>VLOOKUP($R24,'1980'!$U$217:$AK$270,3)</f>
        <v>79</v>
      </c>
      <c r="C24" s="22">
        <f>VLOOKUP($R24,'1980'!$U$217:$AK$270,4)</f>
        <v>413</v>
      </c>
      <c r="D24" s="22">
        <f>VLOOKUP($R24,'1980'!$U$217:$AK$270,5)</f>
        <v>226</v>
      </c>
      <c r="E24" s="22">
        <f>VLOOKUP($R24,'1980'!$U$217:$AK$270,6)</f>
        <v>149</v>
      </c>
      <c r="F24" s="22">
        <f>VLOOKUP($R24,'1980'!$U$217:$AK$270,7)</f>
        <v>61</v>
      </c>
      <c r="G24" s="22">
        <f>VLOOKUP($R24,'1980'!$U$217:$AK$270,8)</f>
        <v>461</v>
      </c>
      <c r="H24" s="23">
        <f>VLOOKUP($R24,'1980'!$U$217:$AK$270,9)</f>
        <v>1389</v>
      </c>
      <c r="I24" s="22">
        <f>VLOOKUP($R24,'1980'!$U$217:$AK$270,10)</f>
        <v>123</v>
      </c>
      <c r="J24" s="22">
        <f>VLOOKUP($R24,'1980'!$U$217:$AK$270,11)</f>
        <v>23</v>
      </c>
      <c r="K24" s="22">
        <f>VLOOKUP($R24,'1980'!$U$217:$AK$270,12)</f>
        <v>658</v>
      </c>
      <c r="L24" s="22">
        <f>VLOOKUP($R24,'1980'!$U$217:$AK$270,13)</f>
        <v>295</v>
      </c>
      <c r="M24" s="22">
        <f>VLOOKUP($R24,'1980'!$U$217:$AK$270,14)</f>
        <v>5</v>
      </c>
      <c r="N24" s="22">
        <f>VLOOKUP($R24,'1980'!$U$217:$AK$270,15)</f>
        <v>321</v>
      </c>
      <c r="O24" s="23">
        <f>VLOOKUP($R24,'1980'!$U$217:$AK$270,16)</f>
        <v>1425</v>
      </c>
      <c r="P24" s="22">
        <f>VLOOKUP($R24,'1980'!$U$217:$AK$270,17)</f>
        <v>2814</v>
      </c>
      <c r="R24">
        <v>12</v>
      </c>
    </row>
    <row r="25" spans="1:18">
      <c r="A25" s="38" t="s">
        <v>49</v>
      </c>
      <c r="B25" s="22">
        <f>VLOOKUP($R25,'1980'!$U$217:$AK$270,3)</f>
        <v>87</v>
      </c>
      <c r="C25" s="22">
        <f>VLOOKUP($R25,'1980'!$U$217:$AK$270,4)</f>
        <v>125</v>
      </c>
      <c r="D25" s="22">
        <f>VLOOKUP($R25,'1980'!$U$217:$AK$270,5)</f>
        <v>239</v>
      </c>
      <c r="E25" s="22">
        <f>VLOOKUP($R25,'1980'!$U$217:$AK$270,6)</f>
        <v>231</v>
      </c>
      <c r="F25" s="22">
        <f>VLOOKUP($R25,'1980'!$U$217:$AK$270,7)</f>
        <v>140</v>
      </c>
      <c r="G25" s="22">
        <f>VLOOKUP($R25,'1980'!$U$217:$AK$270,8)</f>
        <v>122</v>
      </c>
      <c r="H25" s="23">
        <f>VLOOKUP($R25,'1980'!$U$217:$AK$270,9)</f>
        <v>944</v>
      </c>
      <c r="I25" s="22">
        <f>VLOOKUP($R25,'1980'!$U$217:$AK$270,10)</f>
        <v>68</v>
      </c>
      <c r="J25" s="22">
        <f>VLOOKUP($R25,'1980'!$U$217:$AK$270,11)</f>
        <v>17</v>
      </c>
      <c r="K25" s="22">
        <f>VLOOKUP($R25,'1980'!$U$217:$AK$270,12)</f>
        <v>172</v>
      </c>
      <c r="L25" s="22">
        <f>VLOOKUP($R25,'1980'!$U$217:$AK$270,13)</f>
        <v>88</v>
      </c>
      <c r="M25" s="22">
        <f>VLOOKUP($R25,'1980'!$U$217:$AK$270,14)</f>
        <v>62</v>
      </c>
      <c r="N25" s="22">
        <f>VLOOKUP($R25,'1980'!$U$217:$AK$270,15)</f>
        <v>59</v>
      </c>
      <c r="O25" s="23">
        <f>VLOOKUP($R25,'1980'!$U$217:$AK$270,16)</f>
        <v>466</v>
      </c>
      <c r="P25" s="22">
        <f>VLOOKUP($R25,'1980'!$U$217:$AK$270,17)</f>
        <v>1410</v>
      </c>
      <c r="R25">
        <v>13</v>
      </c>
    </row>
    <row r="26" spans="1:18">
      <c r="A26" s="44" t="s">
        <v>50</v>
      </c>
      <c r="B26" s="45">
        <f>VLOOKUP($R26,'1980'!$U$217:$AK$270,3)</f>
        <v>1</v>
      </c>
      <c r="C26" s="45">
        <f>VLOOKUP($R26,'1980'!$U$217:$AK$270,4)</f>
        <v>9</v>
      </c>
      <c r="D26" s="45">
        <f>VLOOKUP($R26,'1980'!$U$217:$AK$270,5)</f>
        <v>24</v>
      </c>
      <c r="E26" s="45">
        <f>VLOOKUP($R26,'1980'!$U$217:$AK$270,6)</f>
        <v>18</v>
      </c>
      <c r="F26" s="45">
        <f>VLOOKUP($R26,'1980'!$U$217:$AK$270,7)</f>
        <v>0</v>
      </c>
      <c r="G26" s="45">
        <f>VLOOKUP($R26,'1980'!$U$217:$AK$270,8)</f>
        <v>3</v>
      </c>
      <c r="H26" s="46">
        <f>VLOOKUP($R26,'1980'!$U$217:$AK$270,9)</f>
        <v>55</v>
      </c>
      <c r="I26" s="45">
        <f>VLOOKUP($R26,'1980'!$U$217:$AK$270,10)</f>
        <v>4</v>
      </c>
      <c r="J26" s="45">
        <f>VLOOKUP($R26,'1980'!$U$217:$AK$270,11)</f>
        <v>14</v>
      </c>
      <c r="K26" s="45">
        <f>VLOOKUP($R26,'1980'!$U$217:$AK$270,12)</f>
        <v>29</v>
      </c>
      <c r="L26" s="45">
        <f>VLOOKUP($R26,'1980'!$U$217:$AK$270,13)</f>
        <v>6</v>
      </c>
      <c r="M26" s="45">
        <f>VLOOKUP($R26,'1980'!$U$217:$AK$270,14)</f>
        <v>1</v>
      </c>
      <c r="N26" s="45">
        <f>VLOOKUP($R26,'1980'!$U$217:$AK$270,15)</f>
        <v>29</v>
      </c>
      <c r="O26" s="46">
        <f>VLOOKUP($R26,'1980'!$U$217:$AK$270,16)</f>
        <v>83</v>
      </c>
      <c r="P26" s="45">
        <f>VLOOKUP($R26,'1980'!$U$217:$AK$270,17)</f>
        <v>138</v>
      </c>
      <c r="R26">
        <v>15</v>
      </c>
    </row>
    <row r="27" spans="1:18">
      <c r="A27" s="38" t="s">
        <v>51</v>
      </c>
      <c r="B27" s="22">
        <f>VLOOKUP($R27,'1980'!$U$217:$AK$270,3)</f>
        <v>28</v>
      </c>
      <c r="C27" s="22">
        <f>VLOOKUP($R27,'1980'!$U$217:$AK$270,4)</f>
        <v>61</v>
      </c>
      <c r="D27" s="22">
        <f>VLOOKUP($R27,'1980'!$U$217:$AK$270,5)</f>
        <v>15</v>
      </c>
      <c r="E27" s="22">
        <f>VLOOKUP($R27,'1980'!$U$217:$AK$270,6)</f>
        <v>51</v>
      </c>
      <c r="F27" s="22">
        <f>VLOOKUP($R27,'1980'!$U$217:$AK$270,7)</f>
        <v>7</v>
      </c>
      <c r="G27" s="22">
        <f>VLOOKUP($R27,'1980'!$U$217:$AK$270,8)</f>
        <v>40</v>
      </c>
      <c r="H27" s="23">
        <f>VLOOKUP($R27,'1980'!$U$217:$AK$270,9)</f>
        <v>202</v>
      </c>
      <c r="I27" s="22">
        <f>VLOOKUP($R27,'1980'!$U$217:$AK$270,10)</f>
        <v>2</v>
      </c>
      <c r="J27" s="22">
        <f>VLOOKUP($R27,'1980'!$U$217:$AK$270,11)</f>
        <v>0</v>
      </c>
      <c r="K27" s="22">
        <f>VLOOKUP($R27,'1980'!$U$217:$AK$270,12)</f>
        <v>21</v>
      </c>
      <c r="L27" s="22">
        <f>VLOOKUP($R27,'1980'!$U$217:$AK$270,13)</f>
        <v>11</v>
      </c>
      <c r="M27" s="22">
        <f>VLOOKUP($R27,'1980'!$U$217:$AK$270,14)</f>
        <v>2</v>
      </c>
      <c r="N27" s="22">
        <f>VLOOKUP($R27,'1980'!$U$217:$AK$270,15)</f>
        <v>4</v>
      </c>
      <c r="O27" s="23">
        <f>VLOOKUP($R27,'1980'!$U$217:$AK$270,16)</f>
        <v>40</v>
      </c>
      <c r="P27" s="22">
        <f>VLOOKUP($R27,'1980'!$U$217:$AK$270,17)</f>
        <v>242</v>
      </c>
      <c r="R27">
        <v>16</v>
      </c>
    </row>
    <row r="28" spans="1:18">
      <c r="A28" s="38" t="s">
        <v>52</v>
      </c>
      <c r="B28" s="22">
        <f>VLOOKUP($R28,'1980'!$U$217:$AK$270,3)</f>
        <v>47</v>
      </c>
      <c r="C28" s="22">
        <f>VLOOKUP($R28,'1980'!$U$217:$AK$270,4)</f>
        <v>11</v>
      </c>
      <c r="D28" s="22">
        <f>VLOOKUP($R28,'1980'!$U$217:$AK$270,5)</f>
        <v>284</v>
      </c>
      <c r="E28" s="22">
        <f>VLOOKUP($R28,'1980'!$U$217:$AK$270,6)</f>
        <v>163</v>
      </c>
      <c r="F28" s="22">
        <f>VLOOKUP($R28,'1980'!$U$217:$AK$270,7)</f>
        <v>40</v>
      </c>
      <c r="G28" s="22">
        <f>VLOOKUP($R28,'1980'!$U$217:$AK$270,8)</f>
        <v>112</v>
      </c>
      <c r="H28" s="23">
        <f>VLOOKUP($R28,'1980'!$U$217:$AK$270,9)</f>
        <v>657</v>
      </c>
      <c r="I28" s="22">
        <f>VLOOKUP($R28,'1980'!$U$217:$AK$270,10)</f>
        <v>85</v>
      </c>
      <c r="J28" s="22">
        <f>VLOOKUP($R28,'1980'!$U$217:$AK$270,11)</f>
        <v>10</v>
      </c>
      <c r="K28" s="22">
        <f>VLOOKUP($R28,'1980'!$U$217:$AK$270,12)</f>
        <v>266</v>
      </c>
      <c r="L28" s="22">
        <f>VLOOKUP($R28,'1980'!$U$217:$AK$270,13)</f>
        <v>297</v>
      </c>
      <c r="M28" s="22">
        <f>VLOOKUP($R28,'1980'!$U$217:$AK$270,14)</f>
        <v>136</v>
      </c>
      <c r="N28" s="22">
        <f>VLOOKUP($R28,'1980'!$U$217:$AK$270,15)</f>
        <v>96</v>
      </c>
      <c r="O28" s="23">
        <f>VLOOKUP($R28,'1980'!$U$217:$AK$270,16)</f>
        <v>890</v>
      </c>
      <c r="P28" s="22">
        <f>VLOOKUP($R28,'1980'!$U$217:$AK$270,17)</f>
        <v>1547</v>
      </c>
      <c r="R28">
        <v>17</v>
      </c>
    </row>
    <row r="29" spans="1:18">
      <c r="A29" s="38" t="s">
        <v>53</v>
      </c>
      <c r="B29" s="22">
        <f>VLOOKUP($R29,'1980'!$U$217:$AK$270,3)</f>
        <v>56</v>
      </c>
      <c r="C29" s="22">
        <f>VLOOKUP($R29,'1980'!$U$217:$AK$270,4)</f>
        <v>106</v>
      </c>
      <c r="D29" s="22">
        <f>VLOOKUP($R29,'1980'!$U$217:$AK$270,5)</f>
        <v>122</v>
      </c>
      <c r="E29" s="22">
        <f>VLOOKUP($R29,'1980'!$U$217:$AK$270,6)</f>
        <v>127</v>
      </c>
      <c r="F29" s="22">
        <f>VLOOKUP($R29,'1980'!$U$217:$AK$270,7)</f>
        <v>21</v>
      </c>
      <c r="G29" s="22">
        <f>VLOOKUP($R29,'1980'!$U$217:$AK$270,8)</f>
        <v>153</v>
      </c>
      <c r="H29" s="23">
        <f>VLOOKUP($R29,'1980'!$U$217:$AK$270,9)</f>
        <v>585</v>
      </c>
      <c r="I29" s="22">
        <f>VLOOKUP($R29,'1980'!$U$217:$AK$270,10)</f>
        <v>26</v>
      </c>
      <c r="J29" s="22">
        <f>VLOOKUP($R29,'1980'!$U$217:$AK$270,11)</f>
        <v>20</v>
      </c>
      <c r="K29" s="22">
        <f>VLOOKUP($R29,'1980'!$U$217:$AK$270,12)</f>
        <v>99</v>
      </c>
      <c r="L29" s="22">
        <f>VLOOKUP($R29,'1980'!$U$217:$AK$270,13)</f>
        <v>95</v>
      </c>
      <c r="M29" s="22">
        <f>VLOOKUP($R29,'1980'!$U$217:$AK$270,14)</f>
        <v>20</v>
      </c>
      <c r="N29" s="22">
        <f>VLOOKUP($R29,'1980'!$U$217:$AK$270,15)</f>
        <v>80</v>
      </c>
      <c r="O29" s="23">
        <f>VLOOKUP($R29,'1980'!$U$217:$AK$270,16)</f>
        <v>340</v>
      </c>
      <c r="P29" s="22">
        <f>VLOOKUP($R29,'1980'!$U$217:$AK$270,17)</f>
        <v>925</v>
      </c>
      <c r="R29">
        <v>18</v>
      </c>
    </row>
    <row r="30" spans="1:18">
      <c r="A30" s="44" t="s">
        <v>54</v>
      </c>
      <c r="B30" s="45">
        <f>VLOOKUP($R30,'1980'!$U$217:$AK$270,3)</f>
        <v>14</v>
      </c>
      <c r="C30" s="45">
        <f>VLOOKUP($R30,'1980'!$U$217:$AK$270,4)</f>
        <v>89</v>
      </c>
      <c r="D30" s="45">
        <f>VLOOKUP($R30,'1980'!$U$217:$AK$270,5)</f>
        <v>66</v>
      </c>
      <c r="E30" s="45">
        <f>VLOOKUP($R30,'1980'!$U$217:$AK$270,6)</f>
        <v>83</v>
      </c>
      <c r="F30" s="45">
        <f>VLOOKUP($R30,'1980'!$U$217:$AK$270,7)</f>
        <v>26</v>
      </c>
      <c r="G30" s="45">
        <f>VLOOKUP($R30,'1980'!$U$217:$AK$270,8)</f>
        <v>44</v>
      </c>
      <c r="H30" s="46">
        <f>VLOOKUP($R30,'1980'!$U$217:$AK$270,9)</f>
        <v>322</v>
      </c>
      <c r="I30" s="45">
        <f>VLOOKUP($R30,'1980'!$U$217:$AK$270,10)</f>
        <v>15</v>
      </c>
      <c r="J30" s="45">
        <f>VLOOKUP($R30,'1980'!$U$217:$AK$270,11)</f>
        <v>0</v>
      </c>
      <c r="K30" s="45">
        <f>VLOOKUP($R30,'1980'!$U$217:$AK$270,12)</f>
        <v>43</v>
      </c>
      <c r="L30" s="45">
        <f>VLOOKUP($R30,'1980'!$U$217:$AK$270,13)</f>
        <v>23</v>
      </c>
      <c r="M30" s="45">
        <f>VLOOKUP($R30,'1980'!$U$217:$AK$270,14)</f>
        <v>7</v>
      </c>
      <c r="N30" s="45">
        <f>VLOOKUP($R30,'1980'!$U$217:$AK$270,15)</f>
        <v>10</v>
      </c>
      <c r="O30" s="46">
        <f>VLOOKUP($R30,'1980'!$U$217:$AK$270,16)</f>
        <v>98</v>
      </c>
      <c r="P30" s="45">
        <f>VLOOKUP($R30,'1980'!$U$217:$AK$270,17)</f>
        <v>420</v>
      </c>
      <c r="R30">
        <v>19</v>
      </c>
    </row>
    <row r="31" spans="1:18">
      <c r="A31" s="38" t="s">
        <v>55</v>
      </c>
      <c r="B31" s="22">
        <f>VLOOKUP($R31,'1980'!$U$217:$AK$270,3)</f>
        <v>23</v>
      </c>
      <c r="C31" s="22">
        <f>VLOOKUP($R31,'1980'!$U$217:$AK$270,4)</f>
        <v>115</v>
      </c>
      <c r="D31" s="22">
        <f>VLOOKUP($R31,'1980'!$U$217:$AK$270,5)</f>
        <v>65</v>
      </c>
      <c r="E31" s="22">
        <f>VLOOKUP($R31,'1980'!$U$217:$AK$270,6)</f>
        <v>93</v>
      </c>
      <c r="F31" s="22">
        <f>VLOOKUP($R31,'1980'!$U$217:$AK$270,7)</f>
        <v>4</v>
      </c>
      <c r="G31" s="22">
        <f>VLOOKUP($R31,'1980'!$U$217:$AK$270,8)</f>
        <v>68</v>
      </c>
      <c r="H31" s="23">
        <f>VLOOKUP($R31,'1980'!$U$217:$AK$270,9)</f>
        <v>368</v>
      </c>
      <c r="I31" s="22">
        <f>VLOOKUP($R31,'1980'!$U$217:$AK$270,10)</f>
        <v>24</v>
      </c>
      <c r="J31" s="22">
        <f>VLOOKUP($R31,'1980'!$U$217:$AK$270,11)</f>
        <v>14</v>
      </c>
      <c r="K31" s="22">
        <f>VLOOKUP($R31,'1980'!$U$217:$AK$270,12)</f>
        <v>39</v>
      </c>
      <c r="L31" s="22">
        <f>VLOOKUP($R31,'1980'!$U$217:$AK$270,13)</f>
        <v>27</v>
      </c>
      <c r="M31" s="22">
        <f>VLOOKUP($R31,'1980'!$U$217:$AK$270,14)</f>
        <v>15</v>
      </c>
      <c r="N31" s="22">
        <f>VLOOKUP($R31,'1980'!$U$217:$AK$270,15)</f>
        <v>23</v>
      </c>
      <c r="O31" s="23">
        <f>VLOOKUP($R31,'1980'!$U$217:$AK$270,16)</f>
        <v>142</v>
      </c>
      <c r="P31" s="22">
        <f>VLOOKUP($R31,'1980'!$U$217:$AK$270,17)</f>
        <v>510</v>
      </c>
      <c r="R31">
        <v>20</v>
      </c>
    </row>
    <row r="32" spans="1:18">
      <c r="A32" s="38" t="s">
        <v>56</v>
      </c>
      <c r="B32" s="22">
        <f>VLOOKUP($R32,'1980'!$U$217:$AK$270,3)</f>
        <v>52</v>
      </c>
      <c r="C32" s="22">
        <f>VLOOKUP($R32,'1980'!$U$217:$AK$270,4)</f>
        <v>82</v>
      </c>
      <c r="D32" s="22">
        <f>VLOOKUP($R32,'1980'!$U$217:$AK$270,5)</f>
        <v>97</v>
      </c>
      <c r="E32" s="22">
        <f>VLOOKUP($R32,'1980'!$U$217:$AK$270,6)</f>
        <v>217</v>
      </c>
      <c r="F32" s="22">
        <f>VLOOKUP($R32,'1980'!$U$217:$AK$270,7)</f>
        <v>73</v>
      </c>
      <c r="G32" s="22">
        <f>VLOOKUP($R32,'1980'!$U$217:$AK$270,8)</f>
        <v>74</v>
      </c>
      <c r="H32" s="23">
        <f>VLOOKUP($R32,'1980'!$U$217:$AK$270,9)</f>
        <v>595</v>
      </c>
      <c r="I32" s="22">
        <f>VLOOKUP($R32,'1980'!$U$217:$AK$270,10)</f>
        <v>33</v>
      </c>
      <c r="J32" s="22">
        <f>VLOOKUP($R32,'1980'!$U$217:$AK$270,11)</f>
        <v>4</v>
      </c>
      <c r="K32" s="22">
        <f>VLOOKUP($R32,'1980'!$U$217:$AK$270,12)</f>
        <v>37</v>
      </c>
      <c r="L32" s="22">
        <f>VLOOKUP($R32,'1980'!$U$217:$AK$270,13)</f>
        <v>46</v>
      </c>
      <c r="M32" s="22">
        <f>VLOOKUP($R32,'1980'!$U$217:$AK$270,14)</f>
        <v>16</v>
      </c>
      <c r="N32" s="22">
        <f>VLOOKUP($R32,'1980'!$U$217:$AK$270,15)</f>
        <v>23</v>
      </c>
      <c r="O32" s="23">
        <f>VLOOKUP($R32,'1980'!$U$217:$AK$270,16)</f>
        <v>159</v>
      </c>
      <c r="P32" s="22">
        <f>VLOOKUP($R32,'1980'!$U$217:$AK$270,17)</f>
        <v>754</v>
      </c>
      <c r="R32">
        <v>21</v>
      </c>
    </row>
    <row r="33" spans="1:18">
      <c r="A33" s="38" t="s">
        <v>57</v>
      </c>
      <c r="B33" s="22">
        <f>VLOOKUP($R33,'1980'!$U$217:$AK$270,3)</f>
        <v>47</v>
      </c>
      <c r="C33" s="22">
        <f>VLOOKUP($R33,'1980'!$U$217:$AK$270,4)</f>
        <v>83</v>
      </c>
      <c r="D33" s="22">
        <f>VLOOKUP($R33,'1980'!$U$217:$AK$270,5)</f>
        <v>139</v>
      </c>
      <c r="E33" s="22">
        <f>VLOOKUP($R33,'1980'!$U$217:$AK$270,6)</f>
        <v>260</v>
      </c>
      <c r="F33" s="22">
        <f>VLOOKUP($R33,'1980'!$U$217:$AK$270,7)</f>
        <v>54</v>
      </c>
      <c r="G33" s="22">
        <f>VLOOKUP($R33,'1980'!$U$217:$AK$270,8)</f>
        <v>85</v>
      </c>
      <c r="H33" s="23">
        <f>VLOOKUP($R33,'1980'!$U$217:$AK$270,9)</f>
        <v>668</v>
      </c>
      <c r="I33" s="22">
        <f>VLOOKUP($R33,'1980'!$U$217:$AK$270,10)</f>
        <v>32</v>
      </c>
      <c r="J33" s="22">
        <f>VLOOKUP($R33,'1980'!$U$217:$AK$270,11)</f>
        <v>2</v>
      </c>
      <c r="K33" s="22">
        <f>VLOOKUP($R33,'1980'!$U$217:$AK$270,12)</f>
        <v>31</v>
      </c>
      <c r="L33" s="22">
        <f>VLOOKUP($R33,'1980'!$U$217:$AK$270,13)</f>
        <v>116</v>
      </c>
      <c r="M33" s="22">
        <f>VLOOKUP($R33,'1980'!$U$217:$AK$270,14)</f>
        <v>74</v>
      </c>
      <c r="N33" s="22">
        <f>VLOOKUP($R33,'1980'!$U$217:$AK$270,15)</f>
        <v>38</v>
      </c>
      <c r="O33" s="23">
        <f>VLOOKUP($R33,'1980'!$U$217:$AK$270,16)</f>
        <v>293</v>
      </c>
      <c r="P33" s="22">
        <f>VLOOKUP($R33,'1980'!$U$217:$AK$270,17)</f>
        <v>961</v>
      </c>
      <c r="R33">
        <v>22</v>
      </c>
    </row>
    <row r="34" spans="1:18">
      <c r="A34" s="44" t="s">
        <v>58</v>
      </c>
      <c r="B34" s="45">
        <f>VLOOKUP($R34,'1980'!$U$217:$AK$270,3)</f>
        <v>6</v>
      </c>
      <c r="C34" s="45">
        <f>VLOOKUP($R34,'1980'!$U$217:$AK$270,4)</f>
        <v>30</v>
      </c>
      <c r="D34" s="45">
        <f>VLOOKUP($R34,'1980'!$U$217:$AK$270,5)</f>
        <v>38</v>
      </c>
      <c r="E34" s="45">
        <f>VLOOKUP($R34,'1980'!$U$217:$AK$270,6)</f>
        <v>44</v>
      </c>
      <c r="F34" s="45">
        <f>VLOOKUP($R34,'1980'!$U$217:$AK$270,7)</f>
        <v>20</v>
      </c>
      <c r="G34" s="45">
        <f>VLOOKUP($R34,'1980'!$U$217:$AK$270,8)</f>
        <v>44</v>
      </c>
      <c r="H34" s="46">
        <f>VLOOKUP($R34,'1980'!$U$217:$AK$270,9)</f>
        <v>182</v>
      </c>
      <c r="I34" s="45">
        <f>VLOOKUP($R34,'1980'!$U$217:$AK$270,10)</f>
        <v>2</v>
      </c>
      <c r="J34" s="45">
        <f>VLOOKUP($R34,'1980'!$U$217:$AK$270,11)</f>
        <v>1</v>
      </c>
      <c r="K34" s="45">
        <f>VLOOKUP($R34,'1980'!$U$217:$AK$270,12)</f>
        <v>15</v>
      </c>
      <c r="L34" s="45">
        <f>VLOOKUP($R34,'1980'!$U$217:$AK$270,13)</f>
        <v>11</v>
      </c>
      <c r="M34" s="45">
        <f>VLOOKUP($R34,'1980'!$U$217:$AK$270,14)</f>
        <v>14</v>
      </c>
      <c r="N34" s="45">
        <f>VLOOKUP($R34,'1980'!$U$217:$AK$270,15)</f>
        <v>7</v>
      </c>
      <c r="O34" s="46">
        <f>VLOOKUP($R34,'1980'!$U$217:$AK$270,16)</f>
        <v>50</v>
      </c>
      <c r="P34" s="45">
        <f>VLOOKUP($R34,'1980'!$U$217:$AK$270,17)</f>
        <v>232</v>
      </c>
      <c r="R34">
        <v>23</v>
      </c>
    </row>
    <row r="35" spans="1:18">
      <c r="A35" s="38" t="s">
        <v>59</v>
      </c>
      <c r="B35" s="22">
        <f>VLOOKUP($R35,'1980'!$U$217:$AK$270,3)</f>
        <v>19</v>
      </c>
      <c r="C35" s="22">
        <f>VLOOKUP($R35,'1980'!$U$217:$AK$270,4)</f>
        <v>55</v>
      </c>
      <c r="D35" s="22">
        <f>VLOOKUP($R35,'1980'!$U$217:$AK$270,5)</f>
        <v>81</v>
      </c>
      <c r="E35" s="22">
        <f>VLOOKUP($R35,'1980'!$U$217:$AK$270,6)</f>
        <v>101</v>
      </c>
      <c r="F35" s="22">
        <f>VLOOKUP($R35,'1980'!$U$217:$AK$270,7)</f>
        <v>21</v>
      </c>
      <c r="G35" s="22">
        <f>VLOOKUP($R35,'1980'!$U$217:$AK$270,8)</f>
        <v>36</v>
      </c>
      <c r="H35" s="23">
        <f>VLOOKUP($R35,'1980'!$U$217:$AK$270,9)</f>
        <v>313</v>
      </c>
      <c r="I35" s="22">
        <f>VLOOKUP($R35,'1980'!$U$217:$AK$270,10)</f>
        <v>38</v>
      </c>
      <c r="J35" s="22">
        <f>VLOOKUP($R35,'1980'!$U$217:$AK$270,11)</f>
        <v>14</v>
      </c>
      <c r="K35" s="22">
        <f>VLOOKUP($R35,'1980'!$U$217:$AK$270,12)</f>
        <v>132</v>
      </c>
      <c r="L35" s="22">
        <f>VLOOKUP($R35,'1980'!$U$217:$AK$270,13)</f>
        <v>66</v>
      </c>
      <c r="M35" s="22">
        <f>VLOOKUP($R35,'1980'!$U$217:$AK$270,14)</f>
        <v>40</v>
      </c>
      <c r="N35" s="22">
        <f>VLOOKUP($R35,'1980'!$U$217:$AK$270,15)</f>
        <v>40</v>
      </c>
      <c r="O35" s="23">
        <f>VLOOKUP($R35,'1980'!$U$217:$AK$270,16)</f>
        <v>330</v>
      </c>
      <c r="P35" s="22">
        <f>VLOOKUP($R35,'1980'!$U$217:$AK$270,17)</f>
        <v>643</v>
      </c>
      <c r="R35">
        <v>24</v>
      </c>
    </row>
    <row r="36" spans="1:18">
      <c r="A36" s="38" t="s">
        <v>60</v>
      </c>
      <c r="B36" s="22">
        <f>VLOOKUP($R36,'1980'!$U$217:$AK$270,3)</f>
        <v>9</v>
      </c>
      <c r="C36" s="22">
        <f>VLOOKUP($R36,'1980'!$U$217:$AK$270,4)</f>
        <v>14</v>
      </c>
      <c r="D36" s="22">
        <f>VLOOKUP($R36,'1980'!$U$217:$AK$270,5)</f>
        <v>16</v>
      </c>
      <c r="E36" s="22">
        <f>VLOOKUP($R36,'1980'!$U$217:$AK$270,6)</f>
        <v>32</v>
      </c>
      <c r="F36" s="22">
        <f>VLOOKUP($R36,'1980'!$U$217:$AK$270,7)</f>
        <v>8</v>
      </c>
      <c r="G36" s="22">
        <f>VLOOKUP($R36,'1980'!$U$217:$AK$270,8)</f>
        <v>77</v>
      </c>
      <c r="H36" s="23">
        <f>VLOOKUP($R36,'1980'!$U$217:$AK$270,9)</f>
        <v>156</v>
      </c>
      <c r="I36" s="22">
        <f>VLOOKUP($R36,'1980'!$U$217:$AK$270,10)</f>
        <v>35</v>
      </c>
      <c r="J36" s="22">
        <f>VLOOKUP($R36,'1980'!$U$217:$AK$270,11)</f>
        <v>34</v>
      </c>
      <c r="K36" s="22">
        <f>VLOOKUP($R36,'1980'!$U$217:$AK$270,12)</f>
        <v>133</v>
      </c>
      <c r="L36" s="22">
        <f>VLOOKUP($R36,'1980'!$U$217:$AK$270,13)</f>
        <v>83</v>
      </c>
      <c r="M36" s="22">
        <f>VLOOKUP($R36,'1980'!$U$217:$AK$270,14)</f>
        <v>58</v>
      </c>
      <c r="N36" s="22">
        <f>VLOOKUP($R36,'1980'!$U$217:$AK$270,15)</f>
        <v>167</v>
      </c>
      <c r="O36" s="23">
        <f>VLOOKUP($R36,'1980'!$U$217:$AK$270,16)</f>
        <v>510</v>
      </c>
      <c r="P36" s="22">
        <f>VLOOKUP($R36,'1980'!$U$217:$AK$270,17)</f>
        <v>666</v>
      </c>
      <c r="R36">
        <v>25</v>
      </c>
    </row>
    <row r="37" spans="1:18">
      <c r="A37" s="38" t="s">
        <v>61</v>
      </c>
      <c r="B37" s="22">
        <f>VLOOKUP($R37,'1980'!$U$217:$AK$270,3)</f>
        <v>44</v>
      </c>
      <c r="C37" s="22">
        <f>VLOOKUP($R37,'1980'!$U$217:$AK$270,4)</f>
        <v>114</v>
      </c>
      <c r="D37" s="22">
        <f>VLOOKUP($R37,'1980'!$U$217:$AK$270,5)</f>
        <v>132</v>
      </c>
      <c r="E37" s="22">
        <f>VLOOKUP($R37,'1980'!$U$217:$AK$270,6)</f>
        <v>306</v>
      </c>
      <c r="F37" s="22">
        <f>VLOOKUP($R37,'1980'!$U$217:$AK$270,7)</f>
        <v>54</v>
      </c>
      <c r="G37" s="22">
        <f>VLOOKUP($R37,'1980'!$U$217:$AK$270,8)</f>
        <v>148</v>
      </c>
      <c r="H37" s="23">
        <f>VLOOKUP($R37,'1980'!$U$217:$AK$270,9)</f>
        <v>798</v>
      </c>
      <c r="I37" s="22">
        <f>VLOOKUP($R37,'1980'!$U$217:$AK$270,10)</f>
        <v>64</v>
      </c>
      <c r="J37" s="22">
        <f>VLOOKUP($R37,'1980'!$U$217:$AK$270,11)</f>
        <v>24</v>
      </c>
      <c r="K37" s="22">
        <f>VLOOKUP($R37,'1980'!$U$217:$AK$270,12)</f>
        <v>278</v>
      </c>
      <c r="L37" s="22">
        <f>VLOOKUP($R37,'1980'!$U$217:$AK$270,13)</f>
        <v>223</v>
      </c>
      <c r="M37" s="22">
        <f>VLOOKUP($R37,'1980'!$U$217:$AK$270,14)</f>
        <v>32</v>
      </c>
      <c r="N37" s="22">
        <f>VLOOKUP($R37,'1980'!$U$217:$AK$270,15)</f>
        <v>112</v>
      </c>
      <c r="O37" s="23">
        <f>VLOOKUP($R37,'1980'!$U$217:$AK$270,16)</f>
        <v>733</v>
      </c>
      <c r="P37" s="22">
        <f>VLOOKUP($R37,'1980'!$U$217:$AK$270,17)</f>
        <v>1531</v>
      </c>
      <c r="R37">
        <v>26</v>
      </c>
    </row>
    <row r="38" spans="1:18">
      <c r="A38" s="44" t="s">
        <v>62</v>
      </c>
      <c r="B38" s="45">
        <f>VLOOKUP($R38,'1980'!$U$217:$AK$270,3)</f>
        <v>16</v>
      </c>
      <c r="C38" s="45">
        <f>VLOOKUP($R38,'1980'!$U$217:$AK$270,4)</f>
        <v>104</v>
      </c>
      <c r="D38" s="45">
        <f>VLOOKUP($R38,'1980'!$U$217:$AK$270,5)</f>
        <v>89</v>
      </c>
      <c r="E38" s="45">
        <f>VLOOKUP($R38,'1980'!$U$217:$AK$270,6)</f>
        <v>106</v>
      </c>
      <c r="F38" s="45">
        <f>VLOOKUP($R38,'1980'!$U$217:$AK$270,7)</f>
        <v>40</v>
      </c>
      <c r="G38" s="45">
        <f>VLOOKUP($R38,'1980'!$U$217:$AK$270,8)</f>
        <v>57</v>
      </c>
      <c r="H38" s="46">
        <f>VLOOKUP($R38,'1980'!$U$217:$AK$270,9)</f>
        <v>412</v>
      </c>
      <c r="I38" s="45">
        <f>VLOOKUP($R38,'1980'!$U$217:$AK$270,10)</f>
        <v>7</v>
      </c>
      <c r="J38" s="45">
        <f>VLOOKUP($R38,'1980'!$U$217:$AK$270,11)</f>
        <v>4</v>
      </c>
      <c r="K38" s="45">
        <f>VLOOKUP($R38,'1980'!$U$217:$AK$270,12)</f>
        <v>48</v>
      </c>
      <c r="L38" s="45">
        <f>VLOOKUP($R38,'1980'!$U$217:$AK$270,13)</f>
        <v>65</v>
      </c>
      <c r="M38" s="45">
        <f>VLOOKUP($R38,'1980'!$U$217:$AK$270,14)</f>
        <v>31</v>
      </c>
      <c r="N38" s="45">
        <f>VLOOKUP($R38,'1980'!$U$217:$AK$270,15)</f>
        <v>15</v>
      </c>
      <c r="O38" s="46">
        <f>VLOOKUP($R38,'1980'!$U$217:$AK$270,16)</f>
        <v>170</v>
      </c>
      <c r="P38" s="45">
        <f>VLOOKUP($R38,'1980'!$U$217:$AK$270,17)</f>
        <v>582</v>
      </c>
      <c r="R38">
        <v>27</v>
      </c>
    </row>
    <row r="39" spans="1:18">
      <c r="A39" s="38" t="s">
        <v>63</v>
      </c>
      <c r="B39" s="22">
        <f>VLOOKUP($R39,'1980'!$U$217:$AK$270,3)</f>
        <v>27</v>
      </c>
      <c r="C39" s="22">
        <f>VLOOKUP($R39,'1980'!$U$217:$AK$270,4)</f>
        <v>84</v>
      </c>
      <c r="D39" s="22">
        <f>VLOOKUP($R39,'1980'!$U$217:$AK$270,5)</f>
        <v>108</v>
      </c>
      <c r="E39" s="22">
        <f>VLOOKUP($R39,'1980'!$U$217:$AK$270,6)</f>
        <v>109</v>
      </c>
      <c r="F39" s="22">
        <f>VLOOKUP($R39,'1980'!$U$217:$AK$270,7)</f>
        <v>6</v>
      </c>
      <c r="G39" s="22">
        <f>VLOOKUP($R39,'1980'!$U$217:$AK$270,8)</f>
        <v>149</v>
      </c>
      <c r="H39" s="23">
        <f>VLOOKUP($R39,'1980'!$U$217:$AK$270,9)</f>
        <v>483</v>
      </c>
      <c r="I39" s="22">
        <f>VLOOKUP($R39,'1980'!$U$217:$AK$270,10)</f>
        <v>14</v>
      </c>
      <c r="J39" s="22">
        <f>VLOOKUP($R39,'1980'!$U$217:$AK$270,11)</f>
        <v>10</v>
      </c>
      <c r="K39" s="22">
        <f>VLOOKUP($R39,'1980'!$U$217:$AK$270,12)</f>
        <v>87</v>
      </c>
      <c r="L39" s="22">
        <f>VLOOKUP($R39,'1980'!$U$217:$AK$270,13)</f>
        <v>38</v>
      </c>
      <c r="M39" s="22">
        <f>VLOOKUP($R39,'1980'!$U$217:$AK$270,14)</f>
        <v>19</v>
      </c>
      <c r="N39" s="22">
        <f>VLOOKUP($R39,'1980'!$U$217:$AK$270,15)</f>
        <v>28</v>
      </c>
      <c r="O39" s="23">
        <f>VLOOKUP($R39,'1980'!$U$217:$AK$270,16)</f>
        <v>196</v>
      </c>
      <c r="P39" s="22">
        <f>VLOOKUP($R39,'1980'!$U$217:$AK$270,17)</f>
        <v>679</v>
      </c>
      <c r="R39">
        <v>28</v>
      </c>
    </row>
    <row r="40" spans="1:18">
      <c r="A40" s="38" t="s">
        <v>64</v>
      </c>
      <c r="B40" s="22">
        <f>VLOOKUP($R40,'1980'!$U$217:$AK$270,3)</f>
        <v>37</v>
      </c>
      <c r="C40" s="22">
        <f>VLOOKUP($R40,'1980'!$U$217:$AK$270,4)</f>
        <v>116</v>
      </c>
      <c r="D40" s="22">
        <f>VLOOKUP($R40,'1980'!$U$217:$AK$270,5)</f>
        <v>147</v>
      </c>
      <c r="E40" s="22">
        <f>VLOOKUP($R40,'1980'!$U$217:$AK$270,6)</f>
        <v>228</v>
      </c>
      <c r="F40" s="22">
        <f>VLOOKUP($R40,'1980'!$U$217:$AK$270,7)</f>
        <v>12</v>
      </c>
      <c r="G40" s="22">
        <f>VLOOKUP($R40,'1980'!$U$217:$AK$270,8)</f>
        <v>71</v>
      </c>
      <c r="H40" s="23">
        <f>VLOOKUP($R40,'1980'!$U$217:$AK$270,9)</f>
        <v>611</v>
      </c>
      <c r="I40" s="22">
        <f>VLOOKUP($R40,'1980'!$U$217:$AK$270,10)</f>
        <v>82</v>
      </c>
      <c r="J40" s="22">
        <f>VLOOKUP($R40,'1980'!$U$217:$AK$270,11)</f>
        <v>34</v>
      </c>
      <c r="K40" s="22">
        <f>VLOOKUP($R40,'1980'!$U$217:$AK$270,12)</f>
        <v>111</v>
      </c>
      <c r="L40" s="22">
        <f>VLOOKUP($R40,'1980'!$U$217:$AK$270,13)</f>
        <v>67</v>
      </c>
      <c r="M40" s="22">
        <f>VLOOKUP($R40,'1980'!$U$217:$AK$270,14)</f>
        <v>13</v>
      </c>
      <c r="N40" s="22">
        <f>VLOOKUP($R40,'1980'!$U$217:$AK$270,15)</f>
        <v>49</v>
      </c>
      <c r="O40" s="23">
        <f>VLOOKUP($R40,'1980'!$U$217:$AK$270,16)</f>
        <v>356</v>
      </c>
      <c r="P40" s="22">
        <f>VLOOKUP($R40,'1980'!$U$217:$AK$270,17)</f>
        <v>967</v>
      </c>
      <c r="R40">
        <v>29</v>
      </c>
    </row>
    <row r="41" spans="1:18">
      <c r="A41" s="38" t="s">
        <v>65</v>
      </c>
      <c r="B41" s="22">
        <f>VLOOKUP($R41,'1980'!$U$217:$AK$270,3)</f>
        <v>41</v>
      </c>
      <c r="C41" s="22">
        <f>VLOOKUP($R41,'1980'!$U$217:$AK$270,4)</f>
        <v>77</v>
      </c>
      <c r="D41" s="22">
        <f>VLOOKUP($R41,'1980'!$U$217:$AK$270,5)</f>
        <v>32</v>
      </c>
      <c r="E41" s="22">
        <f>VLOOKUP($R41,'1980'!$U$217:$AK$270,6)</f>
        <v>25</v>
      </c>
      <c r="F41" s="22">
        <f>VLOOKUP($R41,'1980'!$U$217:$AK$270,7)</f>
        <v>7</v>
      </c>
      <c r="G41" s="22">
        <f>VLOOKUP($R41,'1980'!$U$217:$AK$270,8)</f>
        <v>35</v>
      </c>
      <c r="H41" s="23">
        <f>VLOOKUP($R41,'1980'!$U$217:$AK$270,9)</f>
        <v>217</v>
      </c>
      <c r="I41" s="22">
        <f>VLOOKUP($R41,'1980'!$U$217:$AK$270,10)</f>
        <v>2</v>
      </c>
      <c r="J41" s="22">
        <f>VLOOKUP($R41,'1980'!$U$217:$AK$270,11)</f>
        <v>0</v>
      </c>
      <c r="K41" s="22">
        <f>VLOOKUP($R41,'1980'!$U$217:$AK$270,12)</f>
        <v>15</v>
      </c>
      <c r="L41" s="22">
        <f>VLOOKUP($R41,'1980'!$U$217:$AK$270,13)</f>
        <v>1</v>
      </c>
      <c r="M41" s="22">
        <f>VLOOKUP($R41,'1980'!$U$217:$AK$270,14)</f>
        <v>0</v>
      </c>
      <c r="N41" s="22">
        <f>VLOOKUP($R41,'1980'!$U$217:$AK$270,15)</f>
        <v>3</v>
      </c>
      <c r="O41" s="23">
        <f>VLOOKUP($R41,'1980'!$U$217:$AK$270,16)</f>
        <v>21</v>
      </c>
      <c r="P41" s="22">
        <f>VLOOKUP($R41,'1980'!$U$217:$AK$270,17)</f>
        <v>238</v>
      </c>
      <c r="R41">
        <v>30</v>
      </c>
    </row>
    <row r="42" spans="1:18">
      <c r="A42" s="44" t="s">
        <v>66</v>
      </c>
      <c r="B42" s="45">
        <f>VLOOKUP($R42,'1980'!$U$217:$AK$270,3)</f>
        <v>18</v>
      </c>
      <c r="C42" s="45">
        <f>VLOOKUP($R42,'1980'!$U$217:$AK$270,4)</f>
        <v>64</v>
      </c>
      <c r="D42" s="45">
        <f>VLOOKUP($R42,'1980'!$U$217:$AK$270,5)</f>
        <v>46</v>
      </c>
      <c r="E42" s="45">
        <f>VLOOKUP($R42,'1980'!$U$217:$AK$270,6)</f>
        <v>33</v>
      </c>
      <c r="F42" s="45">
        <f>VLOOKUP($R42,'1980'!$U$217:$AK$270,7)</f>
        <v>9</v>
      </c>
      <c r="G42" s="45">
        <f>VLOOKUP($R42,'1980'!$U$217:$AK$270,8)</f>
        <v>49</v>
      </c>
      <c r="H42" s="46">
        <f>VLOOKUP($R42,'1980'!$U$217:$AK$270,9)</f>
        <v>219</v>
      </c>
      <c r="I42" s="45">
        <f>VLOOKUP($R42,'1980'!$U$217:$AK$270,10)</f>
        <v>8</v>
      </c>
      <c r="J42" s="45">
        <f>VLOOKUP($R42,'1980'!$U$217:$AK$270,11)</f>
        <v>0</v>
      </c>
      <c r="K42" s="45">
        <f>VLOOKUP($R42,'1980'!$U$217:$AK$270,12)</f>
        <v>23</v>
      </c>
      <c r="L42" s="45">
        <f>VLOOKUP($R42,'1980'!$U$217:$AK$270,13)</f>
        <v>9</v>
      </c>
      <c r="M42" s="45">
        <f>VLOOKUP($R42,'1980'!$U$217:$AK$270,14)</f>
        <v>5</v>
      </c>
      <c r="N42" s="45">
        <f>VLOOKUP($R42,'1980'!$U$217:$AK$270,15)</f>
        <v>21</v>
      </c>
      <c r="O42" s="46">
        <f>VLOOKUP($R42,'1980'!$U$217:$AK$270,16)</f>
        <v>66</v>
      </c>
      <c r="P42" s="45">
        <f>VLOOKUP($R42,'1980'!$U$217:$AK$270,17)</f>
        <v>285</v>
      </c>
      <c r="R42">
        <v>31</v>
      </c>
    </row>
    <row r="43" spans="1:18">
      <c r="A43" s="38" t="s">
        <v>67</v>
      </c>
      <c r="B43" s="22">
        <f>VLOOKUP($R43,'1980'!$U$217:$AK$270,3)</f>
        <v>52</v>
      </c>
      <c r="C43" s="22">
        <f>VLOOKUP($R43,'1980'!$U$217:$AK$270,4)</f>
        <v>35</v>
      </c>
      <c r="D43" s="22">
        <f>VLOOKUP($R43,'1980'!$U$217:$AK$270,5)</f>
        <v>17</v>
      </c>
      <c r="E43" s="22">
        <f>VLOOKUP($R43,'1980'!$U$217:$AK$270,6)</f>
        <v>34</v>
      </c>
      <c r="F43" s="22">
        <f>VLOOKUP($R43,'1980'!$U$217:$AK$270,7)</f>
        <v>3</v>
      </c>
      <c r="G43" s="22">
        <f>VLOOKUP($R43,'1980'!$U$217:$AK$270,8)</f>
        <v>7</v>
      </c>
      <c r="H43" s="23">
        <f>VLOOKUP($R43,'1980'!$U$217:$AK$270,9)</f>
        <v>148</v>
      </c>
      <c r="I43" s="22">
        <f>VLOOKUP($R43,'1980'!$U$217:$AK$270,10)</f>
        <v>10</v>
      </c>
      <c r="J43" s="22">
        <f>VLOOKUP($R43,'1980'!$U$217:$AK$270,11)</f>
        <v>3</v>
      </c>
      <c r="K43" s="22">
        <f>VLOOKUP($R43,'1980'!$U$217:$AK$270,12)</f>
        <v>45</v>
      </c>
      <c r="L43" s="22">
        <f>VLOOKUP($R43,'1980'!$U$217:$AK$270,13)</f>
        <v>29</v>
      </c>
      <c r="M43" s="22">
        <f>VLOOKUP($R43,'1980'!$U$217:$AK$270,14)</f>
        <v>7</v>
      </c>
      <c r="N43" s="22">
        <f>VLOOKUP($R43,'1980'!$U$217:$AK$270,15)</f>
        <v>7</v>
      </c>
      <c r="O43" s="23">
        <f>VLOOKUP($R43,'1980'!$U$217:$AK$270,16)</f>
        <v>101</v>
      </c>
      <c r="P43" s="22">
        <f>VLOOKUP($R43,'1980'!$U$217:$AK$270,17)</f>
        <v>249</v>
      </c>
      <c r="R43">
        <v>32</v>
      </c>
    </row>
    <row r="44" spans="1:18">
      <c r="A44" s="38" t="s">
        <v>68</v>
      </c>
      <c r="B44" s="22">
        <f>VLOOKUP($R44,'1980'!$U$217:$AK$270,3)</f>
        <v>11</v>
      </c>
      <c r="C44" s="22">
        <f>VLOOKUP($R44,'1980'!$U$217:$AK$270,4)</f>
        <v>25</v>
      </c>
      <c r="D44" s="22">
        <f>VLOOKUP($R44,'1980'!$U$217:$AK$270,5)</f>
        <v>32</v>
      </c>
      <c r="E44" s="22">
        <f>VLOOKUP($R44,'1980'!$U$217:$AK$270,6)</f>
        <v>25</v>
      </c>
      <c r="F44" s="22">
        <f>VLOOKUP($R44,'1980'!$U$217:$AK$270,7)</f>
        <v>15</v>
      </c>
      <c r="G44" s="22">
        <f>VLOOKUP($R44,'1980'!$U$217:$AK$270,8)</f>
        <v>26</v>
      </c>
      <c r="H44" s="23">
        <f>VLOOKUP($R44,'1980'!$U$217:$AK$270,9)</f>
        <v>134</v>
      </c>
      <c r="I44" s="22">
        <f>VLOOKUP($R44,'1980'!$U$217:$AK$270,10)</f>
        <v>4</v>
      </c>
      <c r="J44" s="22">
        <f>VLOOKUP($R44,'1980'!$U$217:$AK$270,11)</f>
        <v>2</v>
      </c>
      <c r="K44" s="22">
        <f>VLOOKUP($R44,'1980'!$U$217:$AK$270,12)</f>
        <v>11</v>
      </c>
      <c r="L44" s="22">
        <f>VLOOKUP($R44,'1980'!$U$217:$AK$270,13)</f>
        <v>29</v>
      </c>
      <c r="M44" s="22">
        <f>VLOOKUP($R44,'1980'!$U$217:$AK$270,14)</f>
        <v>7</v>
      </c>
      <c r="N44" s="22">
        <f>VLOOKUP($R44,'1980'!$U$217:$AK$270,15)</f>
        <v>5</v>
      </c>
      <c r="O44" s="23">
        <f>VLOOKUP($R44,'1980'!$U$217:$AK$270,16)</f>
        <v>58</v>
      </c>
      <c r="P44" s="22">
        <f>VLOOKUP($R44,'1980'!$U$217:$AK$270,17)</f>
        <v>192</v>
      </c>
      <c r="R44">
        <v>33</v>
      </c>
    </row>
    <row r="45" spans="1:18">
      <c r="A45" s="38" t="s">
        <v>69</v>
      </c>
      <c r="B45" s="22">
        <f>VLOOKUP($R45,'1980'!$U$217:$AK$270,3)</f>
        <v>9</v>
      </c>
      <c r="C45" s="22">
        <f>VLOOKUP($R45,'1980'!$U$217:$AK$270,4)</f>
        <v>46</v>
      </c>
      <c r="D45" s="22">
        <f>VLOOKUP($R45,'1980'!$U$217:$AK$270,5)</f>
        <v>79</v>
      </c>
      <c r="E45" s="22">
        <f>VLOOKUP($R45,'1980'!$U$217:$AK$270,6)</f>
        <v>88</v>
      </c>
      <c r="F45" s="22">
        <f>VLOOKUP($R45,'1980'!$U$217:$AK$270,7)</f>
        <v>18</v>
      </c>
      <c r="G45" s="22">
        <f>VLOOKUP($R45,'1980'!$U$217:$AK$270,8)</f>
        <v>40</v>
      </c>
      <c r="H45" s="23">
        <f>VLOOKUP($R45,'1980'!$U$217:$AK$270,9)</f>
        <v>280</v>
      </c>
      <c r="I45" s="22">
        <f>VLOOKUP($R45,'1980'!$U$217:$AK$270,10)</f>
        <v>45</v>
      </c>
      <c r="J45" s="22">
        <f>VLOOKUP($R45,'1980'!$U$217:$AK$270,11)</f>
        <v>64</v>
      </c>
      <c r="K45" s="22">
        <f>VLOOKUP($R45,'1980'!$U$217:$AK$270,12)</f>
        <v>214</v>
      </c>
      <c r="L45" s="22">
        <f>VLOOKUP($R45,'1980'!$U$217:$AK$270,13)</f>
        <v>189</v>
      </c>
      <c r="M45" s="22">
        <f>VLOOKUP($R45,'1980'!$U$217:$AK$270,14)</f>
        <v>61</v>
      </c>
      <c r="N45" s="22">
        <f>VLOOKUP($R45,'1980'!$U$217:$AK$270,15)</f>
        <v>69</v>
      </c>
      <c r="O45" s="23">
        <f>VLOOKUP($R45,'1980'!$U$217:$AK$270,16)</f>
        <v>642</v>
      </c>
      <c r="P45" s="22">
        <f>VLOOKUP($R45,'1980'!$U$217:$AK$270,17)</f>
        <v>922</v>
      </c>
      <c r="R45">
        <v>34</v>
      </c>
    </row>
    <row r="46" spans="1:18">
      <c r="A46" s="44" t="s">
        <v>70</v>
      </c>
      <c r="B46" s="45">
        <f>VLOOKUP($R46,'1980'!$U$217:$AK$270,3)</f>
        <v>79</v>
      </c>
      <c r="C46" s="45">
        <f>VLOOKUP($R46,'1980'!$U$217:$AK$270,4)</f>
        <v>70</v>
      </c>
      <c r="D46" s="45">
        <f>VLOOKUP($R46,'1980'!$U$217:$AK$270,5)</f>
        <v>85</v>
      </c>
      <c r="E46" s="45">
        <f>VLOOKUP($R46,'1980'!$U$217:$AK$270,6)</f>
        <v>72</v>
      </c>
      <c r="F46" s="45">
        <f>VLOOKUP($R46,'1980'!$U$217:$AK$270,7)</f>
        <v>11</v>
      </c>
      <c r="G46" s="45">
        <f>VLOOKUP($R46,'1980'!$U$217:$AK$270,8)</f>
        <v>38</v>
      </c>
      <c r="H46" s="46">
        <f>VLOOKUP($R46,'1980'!$U$217:$AK$270,9)</f>
        <v>355</v>
      </c>
      <c r="I46" s="45">
        <f>VLOOKUP($R46,'1980'!$U$217:$AK$270,10)</f>
        <v>17</v>
      </c>
      <c r="J46" s="45">
        <f>VLOOKUP($R46,'1980'!$U$217:$AK$270,11)</f>
        <v>0</v>
      </c>
      <c r="K46" s="45">
        <f>VLOOKUP($R46,'1980'!$U$217:$AK$270,12)</f>
        <v>29</v>
      </c>
      <c r="L46" s="45">
        <f>VLOOKUP($R46,'1980'!$U$217:$AK$270,13)</f>
        <v>39</v>
      </c>
      <c r="M46" s="45">
        <f>VLOOKUP($R46,'1980'!$U$217:$AK$270,14)</f>
        <v>24</v>
      </c>
      <c r="N46" s="45">
        <f>VLOOKUP($R46,'1980'!$U$217:$AK$270,15)</f>
        <v>33</v>
      </c>
      <c r="O46" s="46">
        <f>VLOOKUP($R46,'1980'!$U$217:$AK$270,16)</f>
        <v>142</v>
      </c>
      <c r="P46" s="45">
        <f>VLOOKUP($R46,'1980'!$U$217:$AK$270,17)</f>
        <v>497</v>
      </c>
      <c r="R46">
        <v>35</v>
      </c>
    </row>
    <row r="47" spans="1:18">
      <c r="A47" s="38" t="s">
        <v>71</v>
      </c>
      <c r="B47" s="22">
        <f>VLOOKUP($R47,'1980'!$U$217:$AK$270,3)</f>
        <v>31</v>
      </c>
      <c r="C47" s="22">
        <f>VLOOKUP($R47,'1980'!$U$217:$AK$270,4)</f>
        <v>96</v>
      </c>
      <c r="D47" s="22">
        <f>VLOOKUP($R47,'1980'!$U$217:$AK$270,5)</f>
        <v>222</v>
      </c>
      <c r="E47" s="22">
        <f>VLOOKUP($R47,'1980'!$U$217:$AK$270,6)</f>
        <v>176</v>
      </c>
      <c r="F47" s="22">
        <f>VLOOKUP($R47,'1980'!$U$217:$AK$270,7)</f>
        <v>106</v>
      </c>
      <c r="G47" s="22">
        <f>VLOOKUP($R47,'1980'!$U$217:$AK$270,8)</f>
        <v>161</v>
      </c>
      <c r="H47" s="23">
        <f>VLOOKUP($R47,'1980'!$U$217:$AK$270,9)</f>
        <v>792</v>
      </c>
      <c r="I47" s="22">
        <f>VLOOKUP($R47,'1980'!$U$217:$AK$270,10)</f>
        <v>116</v>
      </c>
      <c r="J47" s="22">
        <f>VLOOKUP($R47,'1980'!$U$217:$AK$270,11)</f>
        <v>127</v>
      </c>
      <c r="K47" s="22">
        <f>VLOOKUP($R47,'1980'!$U$217:$AK$270,12)</f>
        <v>457</v>
      </c>
      <c r="L47" s="22">
        <f>VLOOKUP($R47,'1980'!$U$217:$AK$270,13)</f>
        <v>327</v>
      </c>
      <c r="M47" s="22">
        <f>VLOOKUP($R47,'1980'!$U$217:$AK$270,14)</f>
        <v>91</v>
      </c>
      <c r="N47" s="22">
        <f>VLOOKUP($R47,'1980'!$U$217:$AK$270,15)</f>
        <v>150</v>
      </c>
      <c r="O47" s="23">
        <f>VLOOKUP($R47,'1980'!$U$217:$AK$270,16)</f>
        <v>1268</v>
      </c>
      <c r="P47" s="22">
        <f>VLOOKUP($R47,'1980'!$U$217:$AK$270,17)</f>
        <v>2060</v>
      </c>
      <c r="R47">
        <v>36</v>
      </c>
    </row>
    <row r="48" spans="1:18">
      <c r="A48" s="38" t="s">
        <v>72</v>
      </c>
      <c r="B48" s="22">
        <f>VLOOKUP($R48,'1980'!$U$217:$AK$270,3)</f>
        <v>49</v>
      </c>
      <c r="C48" s="22">
        <f>VLOOKUP($R48,'1980'!$U$217:$AK$270,4)</f>
        <v>135</v>
      </c>
      <c r="D48" s="22">
        <f>VLOOKUP($R48,'1980'!$U$217:$AK$270,5)</f>
        <v>84</v>
      </c>
      <c r="E48" s="22">
        <f>VLOOKUP($R48,'1980'!$U$217:$AK$270,6)</f>
        <v>371</v>
      </c>
      <c r="F48" s="22">
        <f>VLOOKUP($R48,'1980'!$U$217:$AK$270,7)</f>
        <v>137</v>
      </c>
      <c r="G48" s="22">
        <f>VLOOKUP($R48,'1980'!$U$217:$AK$270,8)</f>
        <v>220</v>
      </c>
      <c r="H48" s="23">
        <f>VLOOKUP($R48,'1980'!$U$217:$AK$270,9)</f>
        <v>996</v>
      </c>
      <c r="I48" s="22">
        <f>VLOOKUP($R48,'1980'!$U$217:$AK$270,10)</f>
        <v>27</v>
      </c>
      <c r="J48" s="22">
        <f>VLOOKUP($R48,'1980'!$U$217:$AK$270,11)</f>
        <v>18</v>
      </c>
      <c r="K48" s="22">
        <f>VLOOKUP($R48,'1980'!$U$217:$AK$270,12)</f>
        <v>163</v>
      </c>
      <c r="L48" s="22">
        <f>VLOOKUP($R48,'1980'!$U$217:$AK$270,13)</f>
        <v>117</v>
      </c>
      <c r="M48" s="22">
        <f>VLOOKUP($R48,'1980'!$U$217:$AK$270,14)</f>
        <v>26</v>
      </c>
      <c r="N48" s="22">
        <f>VLOOKUP($R48,'1980'!$U$217:$AK$270,15)</f>
        <v>103</v>
      </c>
      <c r="O48" s="23">
        <f>VLOOKUP($R48,'1980'!$U$217:$AK$270,16)</f>
        <v>454</v>
      </c>
      <c r="P48" s="22">
        <f>VLOOKUP($R48,'1980'!$U$217:$AK$270,17)</f>
        <v>1450</v>
      </c>
      <c r="R48">
        <v>37</v>
      </c>
    </row>
    <row r="49" spans="1:18">
      <c r="A49" s="38" t="s">
        <v>73</v>
      </c>
      <c r="B49" s="22">
        <f>VLOOKUP($R49,'1980'!$U$217:$AK$270,3)</f>
        <v>8</v>
      </c>
      <c r="C49" s="22">
        <f>VLOOKUP($R49,'1980'!$U$217:$AK$270,4)</f>
        <v>14</v>
      </c>
      <c r="D49" s="22">
        <f>VLOOKUP($R49,'1980'!$U$217:$AK$270,5)</f>
        <v>23</v>
      </c>
      <c r="E49" s="22">
        <f>VLOOKUP($R49,'1980'!$U$217:$AK$270,6)</f>
        <v>15</v>
      </c>
      <c r="F49" s="22">
        <f>VLOOKUP($R49,'1980'!$U$217:$AK$270,7)</f>
        <v>6</v>
      </c>
      <c r="G49" s="22">
        <f>VLOOKUP($R49,'1980'!$U$217:$AK$270,8)</f>
        <v>17</v>
      </c>
      <c r="H49" s="23">
        <f>VLOOKUP($R49,'1980'!$U$217:$AK$270,9)</f>
        <v>83</v>
      </c>
      <c r="I49" s="22">
        <f>VLOOKUP($R49,'1980'!$U$217:$AK$270,10)</f>
        <v>1</v>
      </c>
      <c r="J49" s="22">
        <f>VLOOKUP($R49,'1980'!$U$217:$AK$270,11)</f>
        <v>0</v>
      </c>
      <c r="K49" s="22">
        <f>VLOOKUP($R49,'1980'!$U$217:$AK$270,12)</f>
        <v>6</v>
      </c>
      <c r="L49" s="22">
        <f>VLOOKUP($R49,'1980'!$U$217:$AK$270,13)</f>
        <v>2</v>
      </c>
      <c r="M49" s="22">
        <f>VLOOKUP($R49,'1980'!$U$217:$AK$270,14)</f>
        <v>5</v>
      </c>
      <c r="N49" s="22">
        <f>VLOOKUP($R49,'1980'!$U$217:$AK$270,15)</f>
        <v>3</v>
      </c>
      <c r="O49" s="23">
        <f>VLOOKUP($R49,'1980'!$U$217:$AK$270,16)</f>
        <v>17</v>
      </c>
      <c r="P49" s="22">
        <f>VLOOKUP($R49,'1980'!$U$217:$AK$270,17)</f>
        <v>100</v>
      </c>
      <c r="R49">
        <v>38</v>
      </c>
    </row>
    <row r="50" spans="1:18">
      <c r="A50" s="44" t="s">
        <v>74</v>
      </c>
      <c r="B50" s="45">
        <f>VLOOKUP($R50,'1980'!$U$217:$AK$270,3)</f>
        <v>41</v>
      </c>
      <c r="C50" s="45">
        <f>VLOOKUP($R50,'1980'!$U$217:$AK$270,4)</f>
        <v>91</v>
      </c>
      <c r="D50" s="45">
        <f>VLOOKUP($R50,'1980'!$U$217:$AK$270,5)</f>
        <v>178</v>
      </c>
      <c r="E50" s="45">
        <f>VLOOKUP($R50,'1980'!$U$217:$AK$270,6)</f>
        <v>296</v>
      </c>
      <c r="F50" s="45">
        <f>VLOOKUP($R50,'1980'!$U$217:$AK$270,7)</f>
        <v>71</v>
      </c>
      <c r="G50" s="45">
        <f>VLOOKUP($R50,'1980'!$U$217:$AK$270,8)</f>
        <v>185</v>
      </c>
      <c r="H50" s="46">
        <f>VLOOKUP($R50,'1980'!$U$217:$AK$270,9)</f>
        <v>862</v>
      </c>
      <c r="I50" s="45">
        <f>VLOOKUP($R50,'1980'!$U$217:$AK$270,10)</f>
        <v>92</v>
      </c>
      <c r="J50" s="45">
        <f>VLOOKUP($R50,'1980'!$U$217:$AK$270,11)</f>
        <v>31</v>
      </c>
      <c r="K50" s="45">
        <f>VLOOKUP($R50,'1980'!$U$217:$AK$270,12)</f>
        <v>176</v>
      </c>
      <c r="L50" s="45">
        <f>VLOOKUP($R50,'1980'!$U$217:$AK$270,13)</f>
        <v>168</v>
      </c>
      <c r="M50" s="45">
        <f>VLOOKUP($R50,'1980'!$U$217:$AK$270,14)</f>
        <v>148</v>
      </c>
      <c r="N50" s="45">
        <f>VLOOKUP($R50,'1980'!$U$217:$AK$270,15)</f>
        <v>169</v>
      </c>
      <c r="O50" s="46">
        <f>VLOOKUP($R50,'1980'!$U$217:$AK$270,16)</f>
        <v>784</v>
      </c>
      <c r="P50" s="45">
        <f>VLOOKUP($R50,'1980'!$U$217:$AK$270,17)</f>
        <v>1646</v>
      </c>
      <c r="R50">
        <v>39</v>
      </c>
    </row>
    <row r="51" spans="1:18">
      <c r="A51" s="38" t="s">
        <v>75</v>
      </c>
      <c r="B51" s="22">
        <f>VLOOKUP($R51,'1980'!$U$217:$AK$270,3)</f>
        <v>65</v>
      </c>
      <c r="C51" s="22">
        <f>VLOOKUP($R51,'1980'!$U$217:$AK$270,4)</f>
        <v>97</v>
      </c>
      <c r="D51" s="22">
        <f>VLOOKUP($R51,'1980'!$U$217:$AK$270,5)</f>
        <v>132</v>
      </c>
      <c r="E51" s="22">
        <f>VLOOKUP($R51,'1980'!$U$217:$AK$270,6)</f>
        <v>134</v>
      </c>
      <c r="F51" s="22">
        <f>VLOOKUP($R51,'1980'!$U$217:$AK$270,7)</f>
        <v>0</v>
      </c>
      <c r="G51" s="22">
        <f>VLOOKUP($R51,'1980'!$U$217:$AK$270,8)</f>
        <v>136</v>
      </c>
      <c r="H51" s="23">
        <f>VLOOKUP($R51,'1980'!$U$217:$AK$270,9)</f>
        <v>564</v>
      </c>
      <c r="I51" s="22">
        <f>VLOOKUP($R51,'1980'!$U$217:$AK$270,10)</f>
        <v>44</v>
      </c>
      <c r="J51" s="22">
        <f>VLOOKUP($R51,'1980'!$U$217:$AK$270,11)</f>
        <v>21</v>
      </c>
      <c r="K51" s="22">
        <f>VLOOKUP($R51,'1980'!$U$217:$AK$270,12)</f>
        <v>58</v>
      </c>
      <c r="L51" s="22">
        <f>VLOOKUP($R51,'1980'!$U$217:$AK$270,13)</f>
        <v>54</v>
      </c>
      <c r="M51" s="22">
        <f>VLOOKUP($R51,'1980'!$U$217:$AK$270,14)</f>
        <v>4</v>
      </c>
      <c r="N51" s="22">
        <f>VLOOKUP($R51,'1980'!$U$217:$AK$270,15)</f>
        <v>52</v>
      </c>
      <c r="O51" s="23">
        <f>VLOOKUP($R51,'1980'!$U$217:$AK$270,16)</f>
        <v>233</v>
      </c>
      <c r="P51" s="22">
        <f>VLOOKUP($R51,'1980'!$U$217:$AK$270,17)</f>
        <v>797</v>
      </c>
      <c r="R51">
        <v>40</v>
      </c>
    </row>
    <row r="52" spans="1:18">
      <c r="A52" s="38" t="s">
        <v>76</v>
      </c>
      <c r="B52" s="22">
        <f>VLOOKUP($R52,'1980'!$U$217:$AK$270,3)</f>
        <v>32</v>
      </c>
      <c r="C52" s="22">
        <f>VLOOKUP($R52,'1980'!$U$217:$AK$270,4)</f>
        <v>98</v>
      </c>
      <c r="D52" s="22">
        <f>VLOOKUP($R52,'1980'!$U$217:$AK$270,5)</f>
        <v>125</v>
      </c>
      <c r="E52" s="22">
        <f>VLOOKUP($R52,'1980'!$U$217:$AK$270,6)</f>
        <v>88</v>
      </c>
      <c r="F52" s="22">
        <f>VLOOKUP($R52,'1980'!$U$217:$AK$270,7)</f>
        <v>13</v>
      </c>
      <c r="G52" s="22">
        <f>VLOOKUP($R52,'1980'!$U$217:$AK$270,8)</f>
        <v>28</v>
      </c>
      <c r="H52" s="23">
        <f>VLOOKUP($R52,'1980'!$U$217:$AK$270,9)</f>
        <v>384</v>
      </c>
      <c r="I52" s="22">
        <f>VLOOKUP($R52,'1980'!$U$217:$AK$270,10)</f>
        <v>20</v>
      </c>
      <c r="J52" s="22">
        <f>VLOOKUP($R52,'1980'!$U$217:$AK$270,11)</f>
        <v>7</v>
      </c>
      <c r="K52" s="22">
        <f>VLOOKUP($R52,'1980'!$U$217:$AK$270,12)</f>
        <v>62</v>
      </c>
      <c r="L52" s="22">
        <f>VLOOKUP($R52,'1980'!$U$217:$AK$270,13)</f>
        <v>60</v>
      </c>
      <c r="M52" s="22">
        <f>VLOOKUP($R52,'1980'!$U$217:$AK$270,14)</f>
        <v>16</v>
      </c>
      <c r="N52" s="22">
        <f>VLOOKUP($R52,'1980'!$U$217:$AK$270,15)</f>
        <v>23</v>
      </c>
      <c r="O52" s="23">
        <f>VLOOKUP($R52,'1980'!$U$217:$AK$270,16)</f>
        <v>188</v>
      </c>
      <c r="P52" s="22">
        <f>VLOOKUP($R52,'1980'!$U$217:$AK$270,17)</f>
        <v>572</v>
      </c>
      <c r="R52">
        <v>41</v>
      </c>
    </row>
    <row r="53" spans="1:18">
      <c r="A53" s="38" t="s">
        <v>77</v>
      </c>
      <c r="B53" s="22">
        <f>VLOOKUP($R53,'1980'!$U$217:$AK$270,3)</f>
        <v>66</v>
      </c>
      <c r="C53" s="22">
        <f>VLOOKUP($R53,'1980'!$U$217:$AK$270,4)</f>
        <v>152</v>
      </c>
      <c r="D53" s="22">
        <f>VLOOKUP($R53,'1980'!$U$217:$AK$270,5)</f>
        <v>326</v>
      </c>
      <c r="E53" s="22">
        <f>VLOOKUP($R53,'1980'!$U$217:$AK$270,6)</f>
        <v>202</v>
      </c>
      <c r="F53" s="22">
        <f>VLOOKUP($R53,'1980'!$U$217:$AK$270,7)</f>
        <v>66</v>
      </c>
      <c r="G53" s="22">
        <f>VLOOKUP($R53,'1980'!$U$217:$AK$270,8)</f>
        <v>127</v>
      </c>
      <c r="H53" s="23">
        <f>VLOOKUP($R53,'1980'!$U$217:$AK$270,9)</f>
        <v>939</v>
      </c>
      <c r="I53" s="22">
        <f>VLOOKUP($R53,'1980'!$U$217:$AK$270,10)</f>
        <v>58</v>
      </c>
      <c r="J53" s="22">
        <f>VLOOKUP($R53,'1980'!$U$217:$AK$270,11)</f>
        <v>47</v>
      </c>
      <c r="K53" s="22">
        <f>VLOOKUP($R53,'1980'!$U$217:$AK$270,12)</f>
        <v>314</v>
      </c>
      <c r="L53" s="22">
        <f>VLOOKUP($R53,'1980'!$U$217:$AK$270,13)</f>
        <v>134</v>
      </c>
      <c r="M53" s="22">
        <f>VLOOKUP($R53,'1980'!$U$217:$AK$270,14)</f>
        <v>44</v>
      </c>
      <c r="N53" s="22">
        <f>VLOOKUP($R53,'1980'!$U$217:$AK$270,15)</f>
        <v>191</v>
      </c>
      <c r="O53" s="23">
        <f>VLOOKUP($R53,'1980'!$U$217:$AK$270,16)</f>
        <v>788</v>
      </c>
      <c r="P53" s="22">
        <f>VLOOKUP($R53,'1980'!$U$217:$AK$270,17)</f>
        <v>1727</v>
      </c>
      <c r="R53">
        <v>42</v>
      </c>
    </row>
    <row r="54" spans="1:18">
      <c r="A54" s="44" t="s">
        <v>78</v>
      </c>
      <c r="B54" s="45">
        <f>VLOOKUP($R54,'1980'!$U$217:$AK$270,3)</f>
        <v>1</v>
      </c>
      <c r="C54" s="45">
        <f>VLOOKUP($R54,'1980'!$U$217:$AK$270,4)</f>
        <v>2</v>
      </c>
      <c r="D54" s="45">
        <f>VLOOKUP($R54,'1980'!$U$217:$AK$270,5)</f>
        <v>2</v>
      </c>
      <c r="E54" s="45">
        <f>VLOOKUP($R54,'1980'!$U$217:$AK$270,6)</f>
        <v>4</v>
      </c>
      <c r="F54" s="45">
        <f>VLOOKUP($R54,'1980'!$U$217:$AK$270,7)</f>
        <v>3</v>
      </c>
      <c r="G54" s="45">
        <f>VLOOKUP($R54,'1980'!$U$217:$AK$270,8)</f>
        <v>0</v>
      </c>
      <c r="H54" s="46">
        <f>VLOOKUP($R54,'1980'!$U$217:$AK$270,9)</f>
        <v>12</v>
      </c>
      <c r="I54" s="45">
        <f>VLOOKUP($R54,'1980'!$U$217:$AK$270,10)</f>
        <v>8</v>
      </c>
      <c r="J54" s="45">
        <f>VLOOKUP($R54,'1980'!$U$217:$AK$270,11)</f>
        <v>2</v>
      </c>
      <c r="K54" s="45">
        <f>VLOOKUP($R54,'1980'!$U$217:$AK$270,12)</f>
        <v>26</v>
      </c>
      <c r="L54" s="45">
        <f>VLOOKUP($R54,'1980'!$U$217:$AK$270,13)</f>
        <v>22</v>
      </c>
      <c r="M54" s="45">
        <f>VLOOKUP($R54,'1980'!$U$217:$AK$270,14)</f>
        <v>4</v>
      </c>
      <c r="N54" s="45">
        <f>VLOOKUP($R54,'1980'!$U$217:$AK$270,15)</f>
        <v>5</v>
      </c>
      <c r="O54" s="46">
        <f>VLOOKUP($R54,'1980'!$U$217:$AK$270,16)</f>
        <v>67</v>
      </c>
      <c r="P54" s="45">
        <f>VLOOKUP($R54,'1980'!$U$217:$AK$270,17)</f>
        <v>79</v>
      </c>
      <c r="R54">
        <v>44</v>
      </c>
    </row>
    <row r="55" spans="1:18">
      <c r="A55" s="38" t="s">
        <v>79</v>
      </c>
      <c r="B55" s="22">
        <f>VLOOKUP($R55,'1980'!$U$217:$AK$270,3)</f>
        <v>41</v>
      </c>
      <c r="C55" s="22">
        <f>VLOOKUP($R55,'1980'!$U$217:$AK$270,4)</f>
        <v>119</v>
      </c>
      <c r="D55" s="22">
        <f>VLOOKUP($R55,'1980'!$U$217:$AK$270,5)</f>
        <v>155</v>
      </c>
      <c r="E55" s="22">
        <f>VLOOKUP($R55,'1980'!$U$217:$AK$270,6)</f>
        <v>210</v>
      </c>
      <c r="F55" s="22">
        <f>VLOOKUP($R55,'1980'!$U$217:$AK$270,7)</f>
        <v>27</v>
      </c>
      <c r="G55" s="22">
        <f>VLOOKUP($R55,'1980'!$U$217:$AK$270,8)</f>
        <v>135</v>
      </c>
      <c r="H55" s="23">
        <f>VLOOKUP($R55,'1980'!$U$217:$AK$270,9)</f>
        <v>687</v>
      </c>
      <c r="I55" s="22">
        <f>VLOOKUP($R55,'1980'!$U$217:$AK$270,10)</f>
        <v>15</v>
      </c>
      <c r="J55" s="22">
        <f>VLOOKUP($R55,'1980'!$U$217:$AK$270,11)</f>
        <v>7</v>
      </c>
      <c r="K55" s="22">
        <f>VLOOKUP($R55,'1980'!$U$217:$AK$270,12)</f>
        <v>76</v>
      </c>
      <c r="L55" s="22">
        <f>VLOOKUP($R55,'1980'!$U$217:$AK$270,13)</f>
        <v>64</v>
      </c>
      <c r="M55" s="22">
        <f>VLOOKUP($R55,'1980'!$U$217:$AK$270,14)</f>
        <v>34</v>
      </c>
      <c r="N55" s="22">
        <f>VLOOKUP($R55,'1980'!$U$217:$AK$270,15)</f>
        <v>33</v>
      </c>
      <c r="O55" s="23">
        <f>VLOOKUP($R55,'1980'!$U$217:$AK$270,16)</f>
        <v>229</v>
      </c>
      <c r="P55" s="22">
        <f>VLOOKUP($R55,'1980'!$U$217:$AK$270,17)</f>
        <v>916</v>
      </c>
      <c r="R55">
        <v>45</v>
      </c>
    </row>
    <row r="56" spans="1:18">
      <c r="A56" s="38" t="s">
        <v>80</v>
      </c>
      <c r="B56" s="22">
        <f>VLOOKUP($R56,'1980'!$U$217:$AK$270,3)</f>
        <v>13</v>
      </c>
      <c r="C56" s="22">
        <f>VLOOKUP($R56,'1980'!$U$217:$AK$270,4)</f>
        <v>33</v>
      </c>
      <c r="D56" s="22">
        <f>VLOOKUP($R56,'1980'!$U$217:$AK$270,5)</f>
        <v>19</v>
      </c>
      <c r="E56" s="22">
        <f>VLOOKUP($R56,'1980'!$U$217:$AK$270,6)</f>
        <v>33</v>
      </c>
      <c r="F56" s="22">
        <f>VLOOKUP($R56,'1980'!$U$217:$AK$270,7)</f>
        <v>6</v>
      </c>
      <c r="G56" s="22">
        <f>VLOOKUP($R56,'1980'!$U$217:$AK$270,8)</f>
        <v>21</v>
      </c>
      <c r="H56" s="23">
        <f>VLOOKUP($R56,'1980'!$U$217:$AK$270,9)</f>
        <v>125</v>
      </c>
      <c r="I56" s="22">
        <f>VLOOKUP($R56,'1980'!$U$217:$AK$270,10)</f>
        <v>0</v>
      </c>
      <c r="J56" s="22">
        <f>VLOOKUP($R56,'1980'!$U$217:$AK$270,11)</f>
        <v>0</v>
      </c>
      <c r="K56" s="22">
        <f>VLOOKUP($R56,'1980'!$U$217:$AK$270,12)</f>
        <v>9</v>
      </c>
      <c r="L56" s="22">
        <f>VLOOKUP($R56,'1980'!$U$217:$AK$270,13)</f>
        <v>4</v>
      </c>
      <c r="M56" s="22">
        <f>VLOOKUP($R56,'1980'!$U$217:$AK$270,14)</f>
        <v>1</v>
      </c>
      <c r="N56" s="22">
        <f>VLOOKUP($R56,'1980'!$U$217:$AK$270,15)</f>
        <v>4</v>
      </c>
      <c r="O56" s="23">
        <f>VLOOKUP($R56,'1980'!$U$217:$AK$270,16)</f>
        <v>18</v>
      </c>
      <c r="P56" s="22">
        <f>VLOOKUP($R56,'1980'!$U$217:$AK$270,17)</f>
        <v>143</v>
      </c>
      <c r="R56">
        <v>46</v>
      </c>
    </row>
    <row r="57" spans="1:18">
      <c r="A57" s="38" t="s">
        <v>81</v>
      </c>
      <c r="B57" s="22">
        <f>VLOOKUP($R57,'1980'!$U$217:$AK$270,3)</f>
        <v>72</v>
      </c>
      <c r="C57" s="22">
        <f>VLOOKUP($R57,'1980'!$U$217:$AK$270,4)</f>
        <v>72</v>
      </c>
      <c r="D57" s="22">
        <f>VLOOKUP($R57,'1980'!$U$217:$AK$270,5)</f>
        <v>239</v>
      </c>
      <c r="E57" s="22">
        <f>VLOOKUP($R57,'1980'!$U$217:$AK$270,6)</f>
        <v>129</v>
      </c>
      <c r="F57" s="22">
        <f>VLOOKUP($R57,'1980'!$U$217:$AK$270,7)</f>
        <v>63</v>
      </c>
      <c r="G57" s="22">
        <f>VLOOKUP($R57,'1980'!$U$217:$AK$270,8)</f>
        <v>118</v>
      </c>
      <c r="H57" s="23">
        <f>VLOOKUP($R57,'1980'!$U$217:$AK$270,9)</f>
        <v>693</v>
      </c>
      <c r="I57" s="22">
        <f>VLOOKUP($R57,'1980'!$U$217:$AK$270,10)</f>
        <v>48</v>
      </c>
      <c r="J57" s="22">
        <f>VLOOKUP($R57,'1980'!$U$217:$AK$270,11)</f>
        <v>0</v>
      </c>
      <c r="K57" s="22">
        <f>VLOOKUP($R57,'1980'!$U$217:$AK$270,12)</f>
        <v>173</v>
      </c>
      <c r="L57" s="22">
        <f>VLOOKUP($R57,'1980'!$U$217:$AK$270,13)</f>
        <v>57</v>
      </c>
      <c r="M57" s="22">
        <f>VLOOKUP($R57,'1980'!$U$217:$AK$270,14)</f>
        <v>40</v>
      </c>
      <c r="N57" s="22">
        <f>VLOOKUP($R57,'1980'!$U$217:$AK$270,15)</f>
        <v>84</v>
      </c>
      <c r="O57" s="23">
        <f>VLOOKUP($R57,'1980'!$U$217:$AK$270,16)</f>
        <v>402</v>
      </c>
      <c r="P57" s="22">
        <f>VLOOKUP($R57,'1980'!$U$217:$AK$270,17)</f>
        <v>1095</v>
      </c>
      <c r="R57">
        <v>47</v>
      </c>
    </row>
    <row r="58" spans="1:18">
      <c r="A58" s="44" t="s">
        <v>82</v>
      </c>
      <c r="B58" s="45">
        <f>VLOOKUP($R58,'1980'!$U$217:$AK$270,3)</f>
        <v>243</v>
      </c>
      <c r="C58" s="45">
        <f>VLOOKUP($R58,'1980'!$U$217:$AK$270,4)</f>
        <v>505</v>
      </c>
      <c r="D58" s="45">
        <f>VLOOKUP($R58,'1980'!$U$217:$AK$270,5)</f>
        <v>275</v>
      </c>
      <c r="E58" s="45">
        <f>VLOOKUP($R58,'1980'!$U$217:$AK$270,6)</f>
        <v>688</v>
      </c>
      <c r="F58" s="45">
        <f>VLOOKUP($R58,'1980'!$U$217:$AK$270,7)</f>
        <v>106</v>
      </c>
      <c r="G58" s="45">
        <f>VLOOKUP($R58,'1980'!$U$217:$AK$270,8)</f>
        <v>310</v>
      </c>
      <c r="H58" s="46">
        <f>VLOOKUP($R58,'1980'!$U$217:$AK$270,9)</f>
        <v>2127</v>
      </c>
      <c r="I58" s="45">
        <f>VLOOKUP($R58,'1980'!$U$217:$AK$270,10)</f>
        <v>336</v>
      </c>
      <c r="J58" s="45">
        <f>VLOOKUP($R58,'1980'!$U$217:$AK$270,11)</f>
        <v>206</v>
      </c>
      <c r="K58" s="45">
        <f>VLOOKUP($R58,'1980'!$U$217:$AK$270,12)</f>
        <v>497</v>
      </c>
      <c r="L58" s="45">
        <f>VLOOKUP($R58,'1980'!$U$217:$AK$270,13)</f>
        <v>401</v>
      </c>
      <c r="M58" s="45">
        <f>VLOOKUP($R58,'1980'!$U$217:$AK$270,14)</f>
        <v>114</v>
      </c>
      <c r="N58" s="45">
        <f>VLOOKUP($R58,'1980'!$U$217:$AK$270,15)</f>
        <v>351</v>
      </c>
      <c r="O58" s="46">
        <f>VLOOKUP($R58,'1980'!$U$217:$AK$270,16)</f>
        <v>1905</v>
      </c>
      <c r="P58" s="45">
        <f>VLOOKUP($R58,'1980'!$U$217:$AK$270,17)</f>
        <v>4032</v>
      </c>
      <c r="R58">
        <v>48</v>
      </c>
    </row>
    <row r="59" spans="1:18">
      <c r="A59" s="38" t="s">
        <v>83</v>
      </c>
      <c r="B59" s="22">
        <f>VLOOKUP($R59,'1980'!$U$217:$AK$270,3)</f>
        <v>57</v>
      </c>
      <c r="C59" s="22">
        <f>VLOOKUP($R59,'1980'!$U$217:$AK$270,4)</f>
        <v>37</v>
      </c>
      <c r="D59" s="22">
        <f>VLOOKUP($R59,'1980'!$U$217:$AK$270,5)</f>
        <v>27</v>
      </c>
      <c r="E59" s="22">
        <f>VLOOKUP($R59,'1980'!$U$217:$AK$270,6)</f>
        <v>32</v>
      </c>
      <c r="F59" s="22">
        <f>VLOOKUP($R59,'1980'!$U$217:$AK$270,7)</f>
        <v>9</v>
      </c>
      <c r="G59" s="22">
        <f>VLOOKUP($R59,'1980'!$U$217:$AK$270,8)</f>
        <v>13</v>
      </c>
      <c r="H59" s="23">
        <f>VLOOKUP($R59,'1980'!$U$217:$AK$270,9)</f>
        <v>175</v>
      </c>
      <c r="I59" s="22">
        <f>VLOOKUP($R59,'1980'!$U$217:$AK$270,10)</f>
        <v>23</v>
      </c>
      <c r="J59" s="22">
        <f>VLOOKUP($R59,'1980'!$U$217:$AK$270,11)</f>
        <v>5</v>
      </c>
      <c r="K59" s="22">
        <f>VLOOKUP($R59,'1980'!$U$217:$AK$270,12)</f>
        <v>30</v>
      </c>
      <c r="L59" s="22">
        <f>VLOOKUP($R59,'1980'!$U$217:$AK$270,13)</f>
        <v>37</v>
      </c>
      <c r="M59" s="22">
        <f>VLOOKUP($R59,'1980'!$U$217:$AK$270,14)</f>
        <v>14</v>
      </c>
      <c r="N59" s="22">
        <f>VLOOKUP($R59,'1980'!$U$217:$AK$270,15)</f>
        <v>31</v>
      </c>
      <c r="O59" s="23">
        <f>VLOOKUP($R59,'1980'!$U$217:$AK$270,16)</f>
        <v>140</v>
      </c>
      <c r="P59" s="22">
        <f>VLOOKUP($R59,'1980'!$U$217:$AK$270,17)</f>
        <v>315</v>
      </c>
      <c r="R59">
        <v>49</v>
      </c>
    </row>
    <row r="60" spans="1:18">
      <c r="A60" s="38" t="s">
        <v>84</v>
      </c>
      <c r="B60" s="22">
        <f>VLOOKUP($R60,'1980'!$U$217:$AK$270,3)</f>
        <v>12</v>
      </c>
      <c r="C60" s="22">
        <f>VLOOKUP($R60,'1980'!$U$217:$AK$270,4)</f>
        <v>22</v>
      </c>
      <c r="D60" s="22">
        <f>VLOOKUP($R60,'1980'!$U$217:$AK$270,5)</f>
        <v>15</v>
      </c>
      <c r="E60" s="22">
        <f>VLOOKUP($R60,'1980'!$U$217:$AK$270,6)</f>
        <v>34</v>
      </c>
      <c r="F60" s="22">
        <f>VLOOKUP($R60,'1980'!$U$217:$AK$270,7)</f>
        <v>6</v>
      </c>
      <c r="G60" s="22">
        <f>VLOOKUP($R60,'1980'!$U$217:$AK$270,8)</f>
        <v>14</v>
      </c>
      <c r="H60" s="23">
        <f>VLOOKUP($R60,'1980'!$U$217:$AK$270,9)</f>
        <v>103</v>
      </c>
      <c r="I60" s="22">
        <f>VLOOKUP($R60,'1980'!$U$217:$AK$270,10)</f>
        <v>1</v>
      </c>
      <c r="J60" s="22">
        <f>VLOOKUP($R60,'1980'!$U$217:$AK$270,11)</f>
        <v>0</v>
      </c>
      <c r="K60" s="22">
        <f>VLOOKUP($R60,'1980'!$U$217:$AK$270,12)</f>
        <v>6</v>
      </c>
      <c r="L60" s="22">
        <f>VLOOKUP($R60,'1980'!$U$217:$AK$270,13)</f>
        <v>2</v>
      </c>
      <c r="M60" s="22">
        <f>VLOOKUP($R60,'1980'!$U$217:$AK$270,14)</f>
        <v>1</v>
      </c>
      <c r="N60" s="22">
        <f>VLOOKUP($R60,'1980'!$U$217:$AK$270,15)</f>
        <v>1</v>
      </c>
      <c r="O60" s="23">
        <f>VLOOKUP($R60,'1980'!$U$217:$AK$270,16)</f>
        <v>11</v>
      </c>
      <c r="P60" s="22">
        <f>VLOOKUP($R60,'1980'!$U$217:$AK$270,17)</f>
        <v>114</v>
      </c>
      <c r="R60">
        <v>50</v>
      </c>
    </row>
    <row r="61" spans="1:18">
      <c r="A61" s="38" t="s">
        <v>85</v>
      </c>
      <c r="B61" s="22">
        <f>VLOOKUP($R61,'1980'!$U$217:$AK$270,3)</f>
        <v>55</v>
      </c>
      <c r="C61" s="22">
        <f>VLOOKUP($R61,'1980'!$U$217:$AK$270,4)</f>
        <v>119</v>
      </c>
      <c r="D61" s="22">
        <f>VLOOKUP($R61,'1980'!$U$217:$AK$270,5)</f>
        <v>185</v>
      </c>
      <c r="E61" s="22">
        <f>VLOOKUP($R61,'1980'!$U$217:$AK$270,6)</f>
        <v>186</v>
      </c>
      <c r="F61" s="22">
        <f>VLOOKUP($R61,'1980'!$U$217:$AK$270,7)</f>
        <v>13</v>
      </c>
      <c r="G61" s="22">
        <f>VLOOKUP($R61,'1980'!$U$217:$AK$270,8)</f>
        <v>93</v>
      </c>
      <c r="H61" s="23">
        <f>VLOOKUP($R61,'1980'!$U$217:$AK$270,9)</f>
        <v>651</v>
      </c>
      <c r="I61" s="22">
        <f>VLOOKUP($R61,'1980'!$U$217:$AK$270,10)</f>
        <v>54</v>
      </c>
      <c r="J61" s="22">
        <f>VLOOKUP($R61,'1980'!$U$217:$AK$270,11)</f>
        <v>12</v>
      </c>
      <c r="K61" s="22">
        <f>VLOOKUP($R61,'1980'!$U$217:$AK$270,12)</f>
        <v>108</v>
      </c>
      <c r="L61" s="22">
        <f>VLOOKUP($R61,'1980'!$U$217:$AK$270,13)</f>
        <v>116</v>
      </c>
      <c r="M61" s="22">
        <f>VLOOKUP($R61,'1980'!$U$217:$AK$270,14)</f>
        <v>38</v>
      </c>
      <c r="N61" s="22">
        <f>VLOOKUP($R61,'1980'!$U$217:$AK$270,15)</f>
        <v>34</v>
      </c>
      <c r="O61" s="23">
        <f>VLOOKUP($R61,'1980'!$U$217:$AK$270,16)</f>
        <v>362</v>
      </c>
      <c r="P61" s="22">
        <f>VLOOKUP($R61,'1980'!$U$217:$AK$270,17)</f>
        <v>1013</v>
      </c>
      <c r="R61">
        <v>51</v>
      </c>
    </row>
    <row r="62" spans="1:18">
      <c r="A62" s="44" t="s">
        <v>86</v>
      </c>
      <c r="B62" s="45">
        <f>VLOOKUP($R62,'1980'!$U$217:$AK$270,3)</f>
        <v>35</v>
      </c>
      <c r="C62" s="45">
        <f>VLOOKUP($R62,'1980'!$U$217:$AK$270,4)</f>
        <v>57</v>
      </c>
      <c r="D62" s="45">
        <f>VLOOKUP($R62,'1980'!$U$217:$AK$270,5)</f>
        <v>79</v>
      </c>
      <c r="E62" s="45">
        <f>VLOOKUP($R62,'1980'!$U$217:$AK$270,6)</f>
        <v>56</v>
      </c>
      <c r="F62" s="45">
        <f>VLOOKUP($R62,'1980'!$U$217:$AK$270,7)</f>
        <v>37</v>
      </c>
      <c r="G62" s="45">
        <f>VLOOKUP($R62,'1980'!$U$217:$AK$270,8)</f>
        <v>53</v>
      </c>
      <c r="H62" s="46">
        <f>VLOOKUP($R62,'1980'!$U$217:$AK$270,9)</f>
        <v>317</v>
      </c>
      <c r="I62" s="45">
        <f>VLOOKUP($R62,'1980'!$U$217:$AK$270,10)</f>
        <v>37</v>
      </c>
      <c r="J62" s="45">
        <f>VLOOKUP($R62,'1980'!$U$217:$AK$270,11)</f>
        <v>17</v>
      </c>
      <c r="K62" s="45">
        <f>VLOOKUP($R62,'1980'!$U$217:$AK$270,12)</f>
        <v>111</v>
      </c>
      <c r="L62" s="45">
        <f>VLOOKUP($R62,'1980'!$U$217:$AK$270,13)</f>
        <v>76</v>
      </c>
      <c r="M62" s="45">
        <f>VLOOKUP($R62,'1980'!$U$217:$AK$270,14)</f>
        <v>139</v>
      </c>
      <c r="N62" s="45">
        <f>VLOOKUP($R62,'1980'!$U$217:$AK$270,15)</f>
        <v>49</v>
      </c>
      <c r="O62" s="46">
        <f>VLOOKUP($R62,'1980'!$U$217:$AK$270,16)</f>
        <v>429</v>
      </c>
      <c r="P62" s="45">
        <f>VLOOKUP($R62,'1980'!$U$217:$AK$270,17)</f>
        <v>746</v>
      </c>
      <c r="R62">
        <v>53</v>
      </c>
    </row>
    <row r="63" spans="1:18">
      <c r="A63" s="38" t="s">
        <v>87</v>
      </c>
      <c r="B63" s="22">
        <f>VLOOKUP($R63,'1980'!$U$217:$AK$270,3)</f>
        <v>16</v>
      </c>
      <c r="C63" s="22">
        <f>VLOOKUP($R63,'1980'!$U$217:$AK$270,4)</f>
        <v>51</v>
      </c>
      <c r="D63" s="22">
        <f>VLOOKUP($R63,'1980'!$U$217:$AK$270,5)</f>
        <v>109</v>
      </c>
      <c r="E63" s="22">
        <f>VLOOKUP($R63,'1980'!$U$217:$AK$270,6)</f>
        <v>132</v>
      </c>
      <c r="F63" s="22">
        <f>VLOOKUP($R63,'1980'!$U$217:$AK$270,7)</f>
        <v>8</v>
      </c>
      <c r="G63" s="22">
        <f>VLOOKUP($R63,'1980'!$U$217:$AK$270,8)</f>
        <v>53</v>
      </c>
      <c r="H63" s="23">
        <f>VLOOKUP($R63,'1980'!$U$217:$AK$270,9)</f>
        <v>369</v>
      </c>
      <c r="I63" s="22">
        <f>VLOOKUP($R63,'1980'!$U$217:$AK$270,10)</f>
        <v>6</v>
      </c>
      <c r="J63" s="22">
        <f>VLOOKUP($R63,'1980'!$U$217:$AK$270,11)</f>
        <v>6</v>
      </c>
      <c r="K63" s="22">
        <f>VLOOKUP($R63,'1980'!$U$217:$AK$270,12)</f>
        <v>30</v>
      </c>
      <c r="L63" s="22">
        <f>VLOOKUP($R63,'1980'!$U$217:$AK$270,13)</f>
        <v>12</v>
      </c>
      <c r="M63" s="22">
        <f>VLOOKUP($R63,'1980'!$U$217:$AK$270,14)</f>
        <v>7</v>
      </c>
      <c r="N63" s="22">
        <f>VLOOKUP($R63,'1980'!$U$217:$AK$270,15)</f>
        <v>8</v>
      </c>
      <c r="O63" s="23">
        <f>VLOOKUP($R63,'1980'!$U$217:$AK$270,16)</f>
        <v>69</v>
      </c>
      <c r="P63" s="22">
        <f>VLOOKUP($R63,'1980'!$U$217:$AK$270,17)</f>
        <v>438</v>
      </c>
      <c r="R63">
        <v>54</v>
      </c>
    </row>
    <row r="64" spans="1:18">
      <c r="A64" s="38" t="s">
        <v>88</v>
      </c>
      <c r="B64" s="22">
        <f>VLOOKUP($R64,'1980'!$U$217:$AK$270,3)</f>
        <v>25</v>
      </c>
      <c r="C64" s="22">
        <f>VLOOKUP($R64,'1980'!$U$217:$AK$270,4)</f>
        <v>162</v>
      </c>
      <c r="D64" s="22">
        <f>VLOOKUP($R64,'1980'!$U$217:$AK$270,5)</f>
        <v>172</v>
      </c>
      <c r="E64" s="22">
        <f>VLOOKUP($R64,'1980'!$U$217:$AK$270,6)</f>
        <v>137</v>
      </c>
      <c r="F64" s="22">
        <f>VLOOKUP($R64,'1980'!$U$217:$AK$270,7)</f>
        <v>38</v>
      </c>
      <c r="G64" s="22">
        <f>VLOOKUP($R64,'1980'!$U$217:$AK$270,8)</f>
        <v>114</v>
      </c>
      <c r="H64" s="23">
        <f>VLOOKUP($R64,'1980'!$U$217:$AK$270,9)</f>
        <v>648</v>
      </c>
      <c r="I64" s="22">
        <f>VLOOKUP($R64,'1980'!$U$217:$AK$270,10)</f>
        <v>8</v>
      </c>
      <c r="J64" s="22">
        <f>VLOOKUP($R64,'1980'!$U$217:$AK$270,11)</f>
        <v>53</v>
      </c>
      <c r="K64" s="22">
        <f>VLOOKUP($R64,'1980'!$U$217:$AK$270,12)</f>
        <v>22</v>
      </c>
      <c r="L64" s="22">
        <f>VLOOKUP($R64,'1980'!$U$217:$AK$270,13)</f>
        <v>56</v>
      </c>
      <c r="M64" s="22">
        <f>VLOOKUP($R64,'1980'!$U$217:$AK$270,14)</f>
        <v>7</v>
      </c>
      <c r="N64" s="22">
        <f>VLOOKUP($R64,'1980'!$U$217:$AK$270,15)</f>
        <v>28</v>
      </c>
      <c r="O64" s="23">
        <f>VLOOKUP($R64,'1980'!$U$217:$AK$270,16)</f>
        <v>174</v>
      </c>
      <c r="P64" s="22">
        <f>VLOOKUP($R64,'1980'!$U$217:$AK$270,17)</f>
        <v>822</v>
      </c>
      <c r="R64">
        <v>55</v>
      </c>
    </row>
    <row r="65" spans="1:18" ht="15" thickBot="1">
      <c r="A65" s="38" t="s">
        <v>89</v>
      </c>
      <c r="B65" s="22">
        <f>VLOOKUP($R65,'1980'!$U$217:$AK$270,3)</f>
        <v>30</v>
      </c>
      <c r="C65" s="22">
        <f>VLOOKUP($R65,'1980'!$U$217:$AK$270,4)</f>
        <v>29</v>
      </c>
      <c r="D65" s="22">
        <f>VLOOKUP($R65,'1980'!$U$217:$AK$270,5)</f>
        <v>34</v>
      </c>
      <c r="E65" s="22">
        <f>VLOOKUP($R65,'1980'!$U$217:$AK$270,6)</f>
        <v>18</v>
      </c>
      <c r="F65" s="22">
        <f>VLOOKUP($R65,'1980'!$U$217:$AK$270,7)</f>
        <v>13</v>
      </c>
      <c r="G65" s="22">
        <f>VLOOKUP($R65,'1980'!$U$217:$AK$270,8)</f>
        <v>10</v>
      </c>
      <c r="H65" s="23">
        <f>VLOOKUP($R65,'1980'!$U$217:$AK$270,9)</f>
        <v>134</v>
      </c>
      <c r="I65" s="22">
        <f>VLOOKUP($R65,'1980'!$U$217:$AK$270,10)</f>
        <v>3</v>
      </c>
      <c r="J65" s="22">
        <f>VLOOKUP($R65,'1980'!$U$217:$AK$270,11)</f>
        <v>2</v>
      </c>
      <c r="K65" s="22">
        <f>VLOOKUP($R65,'1980'!$U$217:$AK$270,12)</f>
        <v>4</v>
      </c>
      <c r="L65" s="22">
        <f>VLOOKUP($R65,'1980'!$U$217:$AK$270,13)</f>
        <v>7</v>
      </c>
      <c r="M65" s="22">
        <f>VLOOKUP($R65,'1980'!$U$217:$AK$270,14)</f>
        <v>3</v>
      </c>
      <c r="N65" s="22">
        <f>VLOOKUP($R65,'1980'!$U$217:$AK$270,15)</f>
        <v>4</v>
      </c>
      <c r="O65" s="23">
        <f>VLOOKUP($R65,'1980'!$U$217:$AK$270,16)</f>
        <v>23</v>
      </c>
      <c r="P65" s="22">
        <f>VLOOKUP($R65,'1980'!$U$217:$AK$270,17)</f>
        <v>157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2207</v>
      </c>
      <c r="C66" s="47">
        <f t="shared" si="0"/>
        <v>4666</v>
      </c>
      <c r="D66" s="47">
        <f t="shared" si="0"/>
        <v>5618</v>
      </c>
      <c r="E66" s="47">
        <f t="shared" si="0"/>
        <v>6669</v>
      </c>
      <c r="F66" s="47">
        <f t="shared" si="0"/>
        <v>1602</v>
      </c>
      <c r="G66" s="47">
        <f t="shared" si="0"/>
        <v>4274</v>
      </c>
      <c r="H66" s="48">
        <f t="shared" si="0"/>
        <v>25036</v>
      </c>
      <c r="I66" s="47">
        <f t="shared" si="0"/>
        <v>2113</v>
      </c>
      <c r="J66" s="47">
        <f t="shared" si="0"/>
        <v>1231</v>
      </c>
      <c r="K66" s="47">
        <f t="shared" si="0"/>
        <v>6465</v>
      </c>
      <c r="L66" s="47">
        <f t="shared" si="0"/>
        <v>4699</v>
      </c>
      <c r="M66" s="47">
        <f t="shared" si="0"/>
        <v>1776</v>
      </c>
      <c r="N66" s="47">
        <f t="shared" si="0"/>
        <v>3057</v>
      </c>
      <c r="O66" s="48">
        <f t="shared" si="0"/>
        <v>19341</v>
      </c>
      <c r="P66" s="47">
        <f t="shared" si="0"/>
        <v>44377</v>
      </c>
    </row>
    <row r="67" spans="1:18">
      <c r="A67" s="44" t="s">
        <v>91</v>
      </c>
      <c r="B67" s="45">
        <f>VLOOKUP($R67,'1980'!$U$217:$AK$270,3)</f>
        <v>40</v>
      </c>
      <c r="C67" s="45">
        <f>VLOOKUP($R67,'1980'!$U$217:$AK$270,4)</f>
        <v>49</v>
      </c>
      <c r="D67" s="45">
        <f>VLOOKUP($R67,'1980'!$U$217:$AK$270,5)</f>
        <v>63</v>
      </c>
      <c r="E67" s="45">
        <f>VLOOKUP($R67,'1980'!$U$217:$AK$270,6)</f>
        <v>45</v>
      </c>
      <c r="F67" s="45">
        <f>VLOOKUP($R67,'1980'!$U$217:$AK$270,7)</f>
        <v>29</v>
      </c>
      <c r="G67" s="45">
        <f>VLOOKUP($R67,'1980'!$U$217:$AK$270,8)</f>
        <v>72</v>
      </c>
      <c r="H67" s="46">
        <f>VLOOKUP($R67,'1980'!$U$217:$AK$270,9)</f>
        <v>298</v>
      </c>
      <c r="I67" s="45">
        <f>VLOOKUP($R67,'1980'!$U$217:$AK$270,10)</f>
        <v>60</v>
      </c>
      <c r="J67" s="45">
        <f>VLOOKUP($R67,'1980'!$U$217:$AK$270,11)</f>
        <v>25</v>
      </c>
      <c r="K67" s="45">
        <f>VLOOKUP($R67,'1980'!$U$217:$AK$270,12)</f>
        <v>64</v>
      </c>
      <c r="L67" s="45">
        <f>VLOOKUP($R67,'1980'!$U$217:$AK$270,13)</f>
        <v>49</v>
      </c>
      <c r="M67" s="45">
        <f>VLOOKUP($R67,'1980'!$U$217:$AK$270,14)</f>
        <v>23</v>
      </c>
      <c r="N67" s="45">
        <f>VLOOKUP($R67,'1980'!$U$217:$AK$270,15)</f>
        <v>26</v>
      </c>
      <c r="O67" s="46">
        <f>VLOOKUP($R67,'1980'!$U$217:$AK$270,16)</f>
        <v>247</v>
      </c>
      <c r="P67" s="45">
        <f>VLOOKUP($R67,'1980'!$U$217:$AK$270,17)</f>
        <v>545</v>
      </c>
      <c r="R67">
        <v>72</v>
      </c>
    </row>
    <row r="68" spans="1:18">
      <c r="A68" s="61" t="s">
        <v>92</v>
      </c>
      <c r="B68" s="45">
        <f t="shared" ref="B68:P68" si="1">B66+B67</f>
        <v>2247</v>
      </c>
      <c r="C68" s="45">
        <f t="shared" si="1"/>
        <v>4715</v>
      </c>
      <c r="D68" s="45">
        <f t="shared" si="1"/>
        <v>5681</v>
      </c>
      <c r="E68" s="45">
        <f t="shared" si="1"/>
        <v>6714</v>
      </c>
      <c r="F68" s="45">
        <f t="shared" si="1"/>
        <v>1631</v>
      </c>
      <c r="G68" s="45">
        <f t="shared" si="1"/>
        <v>4346</v>
      </c>
      <c r="H68" s="46">
        <f t="shared" si="1"/>
        <v>25334</v>
      </c>
      <c r="I68" s="45">
        <f t="shared" si="1"/>
        <v>2173</v>
      </c>
      <c r="J68" s="45">
        <f t="shared" si="1"/>
        <v>1256</v>
      </c>
      <c r="K68" s="45">
        <f t="shared" si="1"/>
        <v>6529</v>
      </c>
      <c r="L68" s="45">
        <f t="shared" si="1"/>
        <v>4748</v>
      </c>
      <c r="M68" s="45">
        <f t="shared" si="1"/>
        <v>1799</v>
      </c>
      <c r="N68" s="45">
        <f t="shared" si="1"/>
        <v>3083</v>
      </c>
      <c r="O68" s="46">
        <f t="shared" si="1"/>
        <v>19588</v>
      </c>
      <c r="P68" s="45">
        <f t="shared" si="1"/>
        <v>44922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8D27-F42B-403B-83B6-E2DAE354946C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VLOOKUP($R15,'1980'!$U$163:$AK$216,3)</f>
        <v>45</v>
      </c>
      <c r="C15" s="22">
        <f>VLOOKUP($R15,'1980'!$U$163:$AK$216,4)</f>
        <v>134</v>
      </c>
      <c r="D15" s="22">
        <f>VLOOKUP($R15,'1980'!$U$163:$AK$216,5)</f>
        <v>190</v>
      </c>
      <c r="E15" s="22">
        <f>VLOOKUP($R15,'1980'!$U$163:$AK$216,6)</f>
        <v>134</v>
      </c>
      <c r="F15" s="22">
        <f>VLOOKUP($R15,'1980'!$U$163:$AK$216,7)</f>
        <v>53</v>
      </c>
      <c r="G15" s="22">
        <f>VLOOKUP($R15,'1980'!$U$163:$AK$216,8)</f>
        <v>59</v>
      </c>
      <c r="H15" s="23">
        <f>VLOOKUP($R15,'1980'!$U$163:$AK$216,9)</f>
        <v>615</v>
      </c>
      <c r="I15" s="22">
        <f>VLOOKUP($R15,'1980'!$U$163:$AK$216,10)</f>
        <v>13</v>
      </c>
      <c r="J15" s="22">
        <f>VLOOKUP($R15,'1980'!$U$163:$AK$216,11)</f>
        <v>0</v>
      </c>
      <c r="K15" s="22">
        <f>VLOOKUP($R15,'1980'!$U$163:$AK$216,12)</f>
        <v>71</v>
      </c>
      <c r="L15" s="22">
        <f>VLOOKUP($R15,'1980'!$U$163:$AK$216,13)</f>
        <v>73</v>
      </c>
      <c r="M15" s="22">
        <f>VLOOKUP($R15,'1980'!$U$163:$AK$216,14)</f>
        <v>67</v>
      </c>
      <c r="N15" s="22">
        <f>VLOOKUP($R15,'1980'!$U$163:$AK$216,15)</f>
        <v>91</v>
      </c>
      <c r="O15" s="23">
        <f>VLOOKUP($R15,'1980'!$U$163:$AK$216,16)</f>
        <v>315</v>
      </c>
      <c r="P15" s="22">
        <f>VLOOKUP($R15,'1980'!$U$163:$AK$216,17)</f>
        <v>930</v>
      </c>
      <c r="R15">
        <v>1</v>
      </c>
    </row>
    <row r="16" spans="1:18">
      <c r="A16" s="38" t="s">
        <v>40</v>
      </c>
      <c r="B16" s="22">
        <f>VLOOKUP($R16,'1980'!$U$163:$AK$216,3)</f>
        <v>36</v>
      </c>
      <c r="C16" s="22">
        <f>VLOOKUP($R16,'1980'!$U$163:$AK$216,4)</f>
        <v>6</v>
      </c>
      <c r="D16" s="22">
        <f>VLOOKUP($R16,'1980'!$U$163:$AK$216,5)</f>
        <v>14</v>
      </c>
      <c r="E16" s="22">
        <f>VLOOKUP($R16,'1980'!$U$163:$AK$216,6)</f>
        <v>36</v>
      </c>
      <c r="F16" s="22">
        <f>VLOOKUP($R16,'1980'!$U$163:$AK$216,7)</f>
        <v>5</v>
      </c>
      <c r="G16" s="22">
        <f>VLOOKUP($R16,'1980'!$U$163:$AK$216,8)</f>
        <v>11</v>
      </c>
      <c r="H16" s="23">
        <f>VLOOKUP($R16,'1980'!$U$163:$AK$216,9)</f>
        <v>108</v>
      </c>
      <c r="I16" s="22">
        <f>VLOOKUP($R16,'1980'!$U$163:$AK$216,10)</f>
        <v>7</v>
      </c>
      <c r="J16" s="22">
        <f>VLOOKUP($R16,'1980'!$U$163:$AK$216,11)</f>
        <v>0</v>
      </c>
      <c r="K16" s="22">
        <f>VLOOKUP($R16,'1980'!$U$163:$AK$216,12)</f>
        <v>16</v>
      </c>
      <c r="L16" s="22">
        <f>VLOOKUP($R16,'1980'!$U$163:$AK$216,13)</f>
        <v>7</v>
      </c>
      <c r="M16" s="22">
        <f>VLOOKUP($R16,'1980'!$U$163:$AK$216,14)</f>
        <v>2</v>
      </c>
      <c r="N16" s="22">
        <f>VLOOKUP($R16,'1980'!$U$163:$AK$216,15)</f>
        <v>10</v>
      </c>
      <c r="O16" s="23">
        <f>VLOOKUP($R16,'1980'!$U$163:$AK$216,16)</f>
        <v>42</v>
      </c>
      <c r="P16" s="22">
        <f>VLOOKUP($R16,'1980'!$U$163:$AK$216,17)</f>
        <v>150</v>
      </c>
      <c r="R16">
        <v>2</v>
      </c>
    </row>
    <row r="17" spans="1:18">
      <c r="A17" s="38" t="s">
        <v>41</v>
      </c>
      <c r="B17" s="22">
        <f>VLOOKUP($R17,'1980'!$U$163:$AK$216,3)</f>
        <v>84</v>
      </c>
      <c r="C17" s="22">
        <f>VLOOKUP($R17,'1980'!$U$163:$AK$216,4)</f>
        <v>71</v>
      </c>
      <c r="D17" s="22">
        <f>VLOOKUP($R17,'1980'!$U$163:$AK$216,5)</f>
        <v>88</v>
      </c>
      <c r="E17" s="22">
        <f>VLOOKUP($R17,'1980'!$U$163:$AK$216,6)</f>
        <v>100</v>
      </c>
      <c r="F17" s="22">
        <f>VLOOKUP($R17,'1980'!$U$163:$AK$216,7)</f>
        <v>8</v>
      </c>
      <c r="G17" s="22">
        <f>VLOOKUP($R17,'1980'!$U$163:$AK$216,8)</f>
        <v>55</v>
      </c>
      <c r="H17" s="23">
        <f>VLOOKUP($R17,'1980'!$U$163:$AK$216,9)</f>
        <v>406</v>
      </c>
      <c r="I17" s="22">
        <f>VLOOKUP($R17,'1980'!$U$163:$AK$216,10)</f>
        <v>16</v>
      </c>
      <c r="J17" s="22">
        <f>VLOOKUP($R17,'1980'!$U$163:$AK$216,11)</f>
        <v>3</v>
      </c>
      <c r="K17" s="22">
        <f>VLOOKUP($R17,'1980'!$U$163:$AK$216,12)</f>
        <v>68</v>
      </c>
      <c r="L17" s="22">
        <f>VLOOKUP($R17,'1980'!$U$163:$AK$216,13)</f>
        <v>121</v>
      </c>
      <c r="M17" s="22">
        <f>VLOOKUP($R17,'1980'!$U$163:$AK$216,14)</f>
        <v>20</v>
      </c>
      <c r="N17" s="22">
        <f>VLOOKUP($R17,'1980'!$U$163:$AK$216,15)</f>
        <v>41</v>
      </c>
      <c r="O17" s="23">
        <f>VLOOKUP($R17,'1980'!$U$163:$AK$216,16)</f>
        <v>269</v>
      </c>
      <c r="P17" s="22">
        <f>VLOOKUP($R17,'1980'!$U$163:$AK$216,17)</f>
        <v>675</v>
      </c>
      <c r="R17">
        <v>4</v>
      </c>
    </row>
    <row r="18" spans="1:18">
      <c r="A18" s="44" t="s">
        <v>42</v>
      </c>
      <c r="B18" s="45">
        <f>VLOOKUP($R18,'1980'!$U$163:$AK$216,3)</f>
        <v>21</v>
      </c>
      <c r="C18" s="45">
        <f>VLOOKUP($R18,'1980'!$U$163:$AK$216,4)</f>
        <v>100</v>
      </c>
      <c r="D18" s="45">
        <f>VLOOKUP($R18,'1980'!$U$163:$AK$216,5)</f>
        <v>134</v>
      </c>
      <c r="E18" s="45">
        <f>VLOOKUP($R18,'1980'!$U$163:$AK$216,6)</f>
        <v>118</v>
      </c>
      <c r="F18" s="45">
        <f>VLOOKUP($R18,'1980'!$U$163:$AK$216,7)</f>
        <v>6</v>
      </c>
      <c r="G18" s="45">
        <f>VLOOKUP($R18,'1980'!$U$163:$AK$216,8)</f>
        <v>72</v>
      </c>
      <c r="H18" s="46">
        <f>VLOOKUP($R18,'1980'!$U$163:$AK$216,9)</f>
        <v>451</v>
      </c>
      <c r="I18" s="45">
        <f>VLOOKUP($R18,'1980'!$U$163:$AK$216,10)</f>
        <v>14</v>
      </c>
      <c r="J18" s="45">
        <f>VLOOKUP($R18,'1980'!$U$163:$AK$216,11)</f>
        <v>12</v>
      </c>
      <c r="K18" s="45">
        <f>VLOOKUP($R18,'1980'!$U$163:$AK$216,12)</f>
        <v>25</v>
      </c>
      <c r="L18" s="45">
        <f>VLOOKUP($R18,'1980'!$U$163:$AK$216,13)</f>
        <v>9</v>
      </c>
      <c r="M18" s="45">
        <f>VLOOKUP($R18,'1980'!$U$163:$AK$216,14)</f>
        <v>4</v>
      </c>
      <c r="N18" s="45">
        <f>VLOOKUP($R18,'1980'!$U$163:$AK$216,15)</f>
        <v>42</v>
      </c>
      <c r="O18" s="46">
        <f>VLOOKUP($R18,'1980'!$U$163:$AK$216,16)</f>
        <v>106</v>
      </c>
      <c r="P18" s="45">
        <f>VLOOKUP($R18,'1980'!$U$163:$AK$216,17)</f>
        <v>557</v>
      </c>
      <c r="R18">
        <v>5</v>
      </c>
    </row>
    <row r="19" spans="1:18">
      <c r="A19" s="38" t="s">
        <v>43</v>
      </c>
      <c r="B19" s="22">
        <f>VLOOKUP($R19,'1980'!$U$163:$AK$216,3)</f>
        <v>197</v>
      </c>
      <c r="C19" s="22">
        <f>VLOOKUP($R19,'1980'!$U$163:$AK$216,4)</f>
        <v>360</v>
      </c>
      <c r="D19" s="22">
        <f>VLOOKUP($R19,'1980'!$U$163:$AK$216,5)</f>
        <v>497</v>
      </c>
      <c r="E19" s="22">
        <f>VLOOKUP($R19,'1980'!$U$163:$AK$216,6)</f>
        <v>503</v>
      </c>
      <c r="F19" s="22">
        <f>VLOOKUP($R19,'1980'!$U$163:$AK$216,7)</f>
        <v>150</v>
      </c>
      <c r="G19" s="22">
        <f>VLOOKUP($R19,'1980'!$U$163:$AK$216,8)</f>
        <v>199</v>
      </c>
      <c r="H19" s="23">
        <f>VLOOKUP($R19,'1980'!$U$163:$AK$216,9)</f>
        <v>1906</v>
      </c>
      <c r="I19" s="22">
        <f>VLOOKUP($R19,'1980'!$U$163:$AK$216,10)</f>
        <v>232</v>
      </c>
      <c r="J19" s="22">
        <f>VLOOKUP($R19,'1980'!$U$163:$AK$216,11)</f>
        <v>273</v>
      </c>
      <c r="K19" s="22">
        <f>VLOOKUP($R19,'1980'!$U$163:$AK$216,12)</f>
        <v>1084</v>
      </c>
      <c r="L19" s="22">
        <f>VLOOKUP($R19,'1980'!$U$163:$AK$216,13)</f>
        <v>692</v>
      </c>
      <c r="M19" s="22">
        <f>VLOOKUP($R19,'1980'!$U$163:$AK$216,14)</f>
        <v>151</v>
      </c>
      <c r="N19" s="22">
        <f>VLOOKUP($R19,'1980'!$U$163:$AK$216,15)</f>
        <v>235</v>
      </c>
      <c r="O19" s="23">
        <f>VLOOKUP($R19,'1980'!$U$163:$AK$216,16)</f>
        <v>2667</v>
      </c>
      <c r="P19" s="22">
        <f>VLOOKUP($R19,'1980'!$U$163:$AK$216,17)</f>
        <v>4573</v>
      </c>
      <c r="R19">
        <v>6</v>
      </c>
    </row>
    <row r="20" spans="1:18">
      <c r="A20" s="38" t="s">
        <v>44</v>
      </c>
      <c r="B20" s="22">
        <f>VLOOKUP($R20,'1980'!$U$163:$AK$216,3)</f>
        <v>55</v>
      </c>
      <c r="C20" s="22">
        <f>VLOOKUP($R20,'1980'!$U$163:$AK$216,4)</f>
        <v>102</v>
      </c>
      <c r="D20" s="22">
        <f>VLOOKUP($R20,'1980'!$U$163:$AK$216,5)</f>
        <v>69</v>
      </c>
      <c r="E20" s="22">
        <f>VLOOKUP($R20,'1980'!$U$163:$AK$216,6)</f>
        <v>100</v>
      </c>
      <c r="F20" s="22">
        <f>VLOOKUP($R20,'1980'!$U$163:$AK$216,7)</f>
        <v>44</v>
      </c>
      <c r="G20" s="22">
        <f>VLOOKUP($R20,'1980'!$U$163:$AK$216,8)</f>
        <v>35</v>
      </c>
      <c r="H20" s="23">
        <f>VLOOKUP($R20,'1980'!$U$163:$AK$216,9)</f>
        <v>405</v>
      </c>
      <c r="I20" s="22">
        <f>VLOOKUP($R20,'1980'!$U$163:$AK$216,10)</f>
        <v>40</v>
      </c>
      <c r="J20" s="22">
        <f>VLOOKUP($R20,'1980'!$U$163:$AK$216,11)</f>
        <v>25</v>
      </c>
      <c r="K20" s="22">
        <f>VLOOKUP($R20,'1980'!$U$163:$AK$216,12)</f>
        <v>78</v>
      </c>
      <c r="L20" s="22">
        <f>VLOOKUP($R20,'1980'!$U$163:$AK$216,13)</f>
        <v>60</v>
      </c>
      <c r="M20" s="22">
        <f>VLOOKUP($R20,'1980'!$U$163:$AK$216,14)</f>
        <v>18</v>
      </c>
      <c r="N20" s="22">
        <f>VLOOKUP($R20,'1980'!$U$163:$AK$216,15)</f>
        <v>20</v>
      </c>
      <c r="O20" s="23">
        <f>VLOOKUP($R20,'1980'!$U$163:$AK$216,16)</f>
        <v>241</v>
      </c>
      <c r="P20" s="22">
        <f>VLOOKUP($R20,'1980'!$U$163:$AK$216,17)</f>
        <v>646</v>
      </c>
      <c r="R20">
        <v>8</v>
      </c>
    </row>
    <row r="21" spans="1:18">
      <c r="A21" s="38" t="s">
        <v>45</v>
      </c>
      <c r="B21" s="22">
        <f>VLOOKUP($R21,'1980'!$U$163:$AK$216,3)</f>
        <v>9</v>
      </c>
      <c r="C21" s="22">
        <f>VLOOKUP($R21,'1980'!$U$163:$AK$216,4)</f>
        <v>27</v>
      </c>
      <c r="D21" s="22">
        <f>VLOOKUP($R21,'1980'!$U$163:$AK$216,5)</f>
        <v>21</v>
      </c>
      <c r="E21" s="22">
        <f>VLOOKUP($R21,'1980'!$U$163:$AK$216,6)</f>
        <v>35</v>
      </c>
      <c r="F21" s="22">
        <f>VLOOKUP($R21,'1980'!$U$163:$AK$216,7)</f>
        <v>17</v>
      </c>
      <c r="G21" s="22">
        <f>VLOOKUP($R21,'1980'!$U$163:$AK$216,8)</f>
        <v>36</v>
      </c>
      <c r="H21" s="23">
        <f>VLOOKUP($R21,'1980'!$U$163:$AK$216,9)</f>
        <v>145</v>
      </c>
      <c r="I21" s="22">
        <f>VLOOKUP($R21,'1980'!$U$163:$AK$216,10)</f>
        <v>73</v>
      </c>
      <c r="J21" s="22">
        <f>VLOOKUP($R21,'1980'!$U$163:$AK$216,11)</f>
        <v>18</v>
      </c>
      <c r="K21" s="22">
        <f>VLOOKUP($R21,'1980'!$U$163:$AK$216,12)</f>
        <v>87</v>
      </c>
      <c r="L21" s="22">
        <f>VLOOKUP($R21,'1980'!$U$163:$AK$216,13)</f>
        <v>57</v>
      </c>
      <c r="M21" s="22">
        <f>VLOOKUP($R21,'1980'!$U$163:$AK$216,14)</f>
        <v>36</v>
      </c>
      <c r="N21" s="22">
        <f>VLOOKUP($R21,'1980'!$U$163:$AK$216,15)</f>
        <v>22</v>
      </c>
      <c r="O21" s="23">
        <f>VLOOKUP($R21,'1980'!$U$163:$AK$216,16)</f>
        <v>293</v>
      </c>
      <c r="P21" s="22">
        <f>VLOOKUP($R21,'1980'!$U$163:$AK$216,17)</f>
        <v>438</v>
      </c>
      <c r="R21">
        <v>9</v>
      </c>
    </row>
    <row r="22" spans="1:18">
      <c r="A22" s="44" t="s">
        <v>46</v>
      </c>
      <c r="B22" s="45">
        <f>VLOOKUP($R22,'1980'!$U$163:$AK$216,3)</f>
        <v>0</v>
      </c>
      <c r="C22" s="45">
        <f>VLOOKUP($R22,'1980'!$U$163:$AK$216,4)</f>
        <v>33</v>
      </c>
      <c r="D22" s="45">
        <f>VLOOKUP($R22,'1980'!$U$163:$AK$216,5)</f>
        <v>4</v>
      </c>
      <c r="E22" s="45">
        <f>VLOOKUP($R22,'1980'!$U$163:$AK$216,6)</f>
        <v>17</v>
      </c>
      <c r="F22" s="45">
        <f>VLOOKUP($R22,'1980'!$U$163:$AK$216,7)</f>
        <v>0</v>
      </c>
      <c r="G22" s="45">
        <f>VLOOKUP($R22,'1980'!$U$163:$AK$216,8)</f>
        <v>13</v>
      </c>
      <c r="H22" s="46">
        <f>VLOOKUP($R22,'1980'!$U$163:$AK$216,9)</f>
        <v>67</v>
      </c>
      <c r="I22" s="45">
        <f>VLOOKUP($R22,'1980'!$U$163:$AK$216,10)</f>
        <v>7</v>
      </c>
      <c r="J22" s="45">
        <f>VLOOKUP($R22,'1980'!$U$163:$AK$216,11)</f>
        <v>0</v>
      </c>
      <c r="K22" s="45">
        <f>VLOOKUP($R22,'1980'!$U$163:$AK$216,12)</f>
        <v>22</v>
      </c>
      <c r="L22" s="45">
        <f>VLOOKUP($R22,'1980'!$U$163:$AK$216,13)</f>
        <v>8</v>
      </c>
      <c r="M22" s="45">
        <f>VLOOKUP($R22,'1980'!$U$163:$AK$216,14)</f>
        <v>3</v>
      </c>
      <c r="N22" s="45">
        <f>VLOOKUP($R22,'1980'!$U$163:$AK$216,15)</f>
        <v>3</v>
      </c>
      <c r="O22" s="46">
        <f>VLOOKUP($R22,'1980'!$U$163:$AK$216,16)</f>
        <v>43</v>
      </c>
      <c r="P22" s="45">
        <f>VLOOKUP($R22,'1980'!$U$163:$AK$216,17)</f>
        <v>110</v>
      </c>
      <c r="R22">
        <v>10</v>
      </c>
    </row>
    <row r="23" spans="1:18">
      <c r="A23" s="38" t="s">
        <v>47</v>
      </c>
      <c r="B23" s="22">
        <f>VLOOKUP($R23,'1980'!$U$163:$AK$216,3)</f>
        <v>0</v>
      </c>
      <c r="C23" s="22">
        <f>VLOOKUP($R23,'1980'!$U$163:$AK$216,4)</f>
        <v>0</v>
      </c>
      <c r="D23" s="22">
        <f>VLOOKUP($R23,'1980'!$U$163:$AK$216,5)</f>
        <v>0</v>
      </c>
      <c r="E23" s="22">
        <f>VLOOKUP($R23,'1980'!$U$163:$AK$216,6)</f>
        <v>0</v>
      </c>
      <c r="F23" s="22">
        <f>VLOOKUP($R23,'1980'!$U$163:$AK$216,7)</f>
        <v>0</v>
      </c>
      <c r="G23" s="22">
        <f>VLOOKUP($R23,'1980'!$U$163:$AK$216,8)</f>
        <v>0</v>
      </c>
      <c r="H23" s="23">
        <f>VLOOKUP($R23,'1980'!$U$163:$AK$216,9)</f>
        <v>0</v>
      </c>
      <c r="I23" s="22">
        <f>VLOOKUP($R23,'1980'!$U$163:$AK$216,10)</f>
        <v>2</v>
      </c>
      <c r="J23" s="22">
        <f>VLOOKUP($R23,'1980'!$U$163:$AK$216,11)</f>
        <v>6</v>
      </c>
      <c r="K23" s="22">
        <f>VLOOKUP($R23,'1980'!$U$163:$AK$216,12)</f>
        <v>25</v>
      </c>
      <c r="L23" s="22">
        <f>VLOOKUP($R23,'1980'!$U$163:$AK$216,13)</f>
        <v>22</v>
      </c>
      <c r="M23" s="22">
        <f>VLOOKUP($R23,'1980'!$U$163:$AK$216,14)</f>
        <v>7</v>
      </c>
      <c r="N23" s="22">
        <f>VLOOKUP($R23,'1980'!$U$163:$AK$216,15)</f>
        <v>4</v>
      </c>
      <c r="O23" s="23">
        <f>VLOOKUP($R23,'1980'!$U$163:$AK$216,16)</f>
        <v>66</v>
      </c>
      <c r="P23" s="22">
        <f>VLOOKUP($R23,'1980'!$U$163:$AK$216,17)</f>
        <v>66</v>
      </c>
      <c r="R23">
        <v>11</v>
      </c>
    </row>
    <row r="24" spans="1:18">
      <c r="A24" s="38" t="s">
        <v>48</v>
      </c>
      <c r="B24" s="22">
        <f>VLOOKUP($R24,'1980'!$U$163:$AK$216,3)</f>
        <v>63</v>
      </c>
      <c r="C24" s="22">
        <f>VLOOKUP($R24,'1980'!$U$163:$AK$216,4)</f>
        <v>413</v>
      </c>
      <c r="D24" s="22">
        <f>VLOOKUP($R24,'1980'!$U$163:$AK$216,5)</f>
        <v>193</v>
      </c>
      <c r="E24" s="22">
        <f>VLOOKUP($R24,'1980'!$U$163:$AK$216,6)</f>
        <v>35</v>
      </c>
      <c r="F24" s="22">
        <f>VLOOKUP($R24,'1980'!$U$163:$AK$216,7)</f>
        <v>65</v>
      </c>
      <c r="G24" s="22">
        <f>VLOOKUP($R24,'1980'!$U$163:$AK$216,8)</f>
        <v>500</v>
      </c>
      <c r="H24" s="23">
        <f>VLOOKUP($R24,'1980'!$U$163:$AK$216,9)</f>
        <v>1269</v>
      </c>
      <c r="I24" s="22">
        <f>VLOOKUP($R24,'1980'!$U$163:$AK$216,10)</f>
        <v>120</v>
      </c>
      <c r="J24" s="22">
        <f>VLOOKUP($R24,'1980'!$U$163:$AK$216,11)</f>
        <v>87</v>
      </c>
      <c r="K24" s="22">
        <f>VLOOKUP($R24,'1980'!$U$163:$AK$216,12)</f>
        <v>501</v>
      </c>
      <c r="L24" s="22">
        <f>VLOOKUP($R24,'1980'!$U$163:$AK$216,13)</f>
        <v>288</v>
      </c>
      <c r="M24" s="22">
        <f>VLOOKUP($R24,'1980'!$U$163:$AK$216,14)</f>
        <v>0</v>
      </c>
      <c r="N24" s="22">
        <f>VLOOKUP($R24,'1980'!$U$163:$AK$216,15)</f>
        <v>421</v>
      </c>
      <c r="O24" s="23">
        <f>VLOOKUP($R24,'1980'!$U$163:$AK$216,16)</f>
        <v>1417</v>
      </c>
      <c r="P24" s="22">
        <f>VLOOKUP($R24,'1980'!$U$163:$AK$216,17)</f>
        <v>2686</v>
      </c>
      <c r="R24">
        <v>12</v>
      </c>
    </row>
    <row r="25" spans="1:18">
      <c r="A25" s="38" t="s">
        <v>49</v>
      </c>
      <c r="B25" s="22">
        <f>VLOOKUP($R25,'1980'!$U$163:$AK$216,3)</f>
        <v>57</v>
      </c>
      <c r="C25" s="22">
        <f>VLOOKUP($R25,'1980'!$U$163:$AK$216,4)</f>
        <v>137</v>
      </c>
      <c r="D25" s="22">
        <f>VLOOKUP($R25,'1980'!$U$163:$AK$216,5)</f>
        <v>180</v>
      </c>
      <c r="E25" s="22">
        <f>VLOOKUP($R25,'1980'!$U$163:$AK$216,6)</f>
        <v>200</v>
      </c>
      <c r="F25" s="22">
        <f>VLOOKUP($R25,'1980'!$U$163:$AK$216,7)</f>
        <v>150</v>
      </c>
      <c r="G25" s="22">
        <f>VLOOKUP($R25,'1980'!$U$163:$AK$216,8)</f>
        <v>131</v>
      </c>
      <c r="H25" s="23">
        <f>VLOOKUP($R25,'1980'!$U$163:$AK$216,9)</f>
        <v>855</v>
      </c>
      <c r="I25" s="22">
        <f>VLOOKUP($R25,'1980'!$U$163:$AK$216,10)</f>
        <v>56</v>
      </c>
      <c r="J25" s="22">
        <f>VLOOKUP($R25,'1980'!$U$163:$AK$216,11)</f>
        <v>18</v>
      </c>
      <c r="K25" s="22">
        <f>VLOOKUP($R25,'1980'!$U$163:$AK$216,12)</f>
        <v>142</v>
      </c>
      <c r="L25" s="22">
        <f>VLOOKUP($R25,'1980'!$U$163:$AK$216,13)</f>
        <v>94</v>
      </c>
      <c r="M25" s="22">
        <f>VLOOKUP($R25,'1980'!$U$163:$AK$216,14)</f>
        <v>64</v>
      </c>
      <c r="N25" s="22">
        <f>VLOOKUP($R25,'1980'!$U$163:$AK$216,15)</f>
        <v>67</v>
      </c>
      <c r="O25" s="23">
        <f>VLOOKUP($R25,'1980'!$U$163:$AK$216,16)</f>
        <v>441</v>
      </c>
      <c r="P25" s="22">
        <f>VLOOKUP($R25,'1980'!$U$163:$AK$216,17)</f>
        <v>1296</v>
      </c>
      <c r="R25">
        <v>13</v>
      </c>
    </row>
    <row r="26" spans="1:18">
      <c r="A26" s="44" t="s">
        <v>50</v>
      </c>
      <c r="B26" s="45">
        <f>VLOOKUP($R26,'1980'!$U$163:$AK$216,3)</f>
        <v>4</v>
      </c>
      <c r="C26" s="45">
        <f>VLOOKUP($R26,'1980'!$U$163:$AK$216,4)</f>
        <v>3</v>
      </c>
      <c r="D26" s="45">
        <f>VLOOKUP($R26,'1980'!$U$163:$AK$216,5)</f>
        <v>31</v>
      </c>
      <c r="E26" s="45">
        <f>VLOOKUP($R26,'1980'!$U$163:$AK$216,6)</f>
        <v>13</v>
      </c>
      <c r="F26" s="45">
        <f>VLOOKUP($R26,'1980'!$U$163:$AK$216,7)</f>
        <v>4</v>
      </c>
      <c r="G26" s="45">
        <f>VLOOKUP($R26,'1980'!$U$163:$AK$216,8)</f>
        <v>5</v>
      </c>
      <c r="H26" s="46">
        <f>VLOOKUP($R26,'1980'!$U$163:$AK$216,9)</f>
        <v>60</v>
      </c>
      <c r="I26" s="45">
        <f>VLOOKUP($R26,'1980'!$U$163:$AK$216,10)</f>
        <v>7</v>
      </c>
      <c r="J26" s="45">
        <f>VLOOKUP($R26,'1980'!$U$163:$AK$216,11)</f>
        <v>19</v>
      </c>
      <c r="K26" s="45">
        <f>VLOOKUP($R26,'1980'!$U$163:$AK$216,12)</f>
        <v>20</v>
      </c>
      <c r="L26" s="45">
        <f>VLOOKUP($R26,'1980'!$U$163:$AK$216,13)</f>
        <v>15</v>
      </c>
      <c r="M26" s="45">
        <f>VLOOKUP($R26,'1980'!$U$163:$AK$216,14)</f>
        <v>8</v>
      </c>
      <c r="N26" s="45">
        <f>VLOOKUP($R26,'1980'!$U$163:$AK$216,15)</f>
        <v>12</v>
      </c>
      <c r="O26" s="46">
        <f>VLOOKUP($R26,'1980'!$U$163:$AK$216,16)</f>
        <v>81</v>
      </c>
      <c r="P26" s="45">
        <f>VLOOKUP($R26,'1980'!$U$163:$AK$216,17)</f>
        <v>141</v>
      </c>
      <c r="R26">
        <v>15</v>
      </c>
    </row>
    <row r="27" spans="1:18">
      <c r="A27" s="38" t="s">
        <v>51</v>
      </c>
      <c r="B27" s="22">
        <f>VLOOKUP($R27,'1980'!$U$163:$AK$216,3)</f>
        <v>24</v>
      </c>
      <c r="C27" s="22">
        <f>VLOOKUP($R27,'1980'!$U$163:$AK$216,4)</f>
        <v>64</v>
      </c>
      <c r="D27" s="22">
        <f>VLOOKUP($R27,'1980'!$U$163:$AK$216,5)</f>
        <v>21</v>
      </c>
      <c r="E27" s="22">
        <f>VLOOKUP($R27,'1980'!$U$163:$AK$216,6)</f>
        <v>53</v>
      </c>
      <c r="F27" s="22">
        <f>VLOOKUP($R27,'1980'!$U$163:$AK$216,7)</f>
        <v>7</v>
      </c>
      <c r="G27" s="22">
        <f>VLOOKUP($R27,'1980'!$U$163:$AK$216,8)</f>
        <v>43</v>
      </c>
      <c r="H27" s="23">
        <f>VLOOKUP($R27,'1980'!$U$163:$AK$216,9)</f>
        <v>212</v>
      </c>
      <c r="I27" s="22">
        <f>VLOOKUP($R27,'1980'!$U$163:$AK$216,10)</f>
        <v>2</v>
      </c>
      <c r="J27" s="22">
        <f>VLOOKUP($R27,'1980'!$U$163:$AK$216,11)</f>
        <v>0</v>
      </c>
      <c r="K27" s="22">
        <f>VLOOKUP($R27,'1980'!$U$163:$AK$216,12)</f>
        <v>18</v>
      </c>
      <c r="L27" s="22">
        <f>VLOOKUP($R27,'1980'!$U$163:$AK$216,13)</f>
        <v>22</v>
      </c>
      <c r="M27" s="22">
        <f>VLOOKUP($R27,'1980'!$U$163:$AK$216,14)</f>
        <v>1</v>
      </c>
      <c r="N27" s="22">
        <f>VLOOKUP($R27,'1980'!$U$163:$AK$216,15)</f>
        <v>8</v>
      </c>
      <c r="O27" s="23">
        <f>VLOOKUP($R27,'1980'!$U$163:$AK$216,16)</f>
        <v>51</v>
      </c>
      <c r="P27" s="22">
        <f>VLOOKUP($R27,'1980'!$U$163:$AK$216,17)</f>
        <v>263</v>
      </c>
      <c r="R27">
        <v>16</v>
      </c>
    </row>
    <row r="28" spans="1:18">
      <c r="A28" s="38" t="s">
        <v>52</v>
      </c>
      <c r="B28" s="22">
        <f>VLOOKUP($R28,'1980'!$U$163:$AK$216,3)</f>
        <v>57</v>
      </c>
      <c r="C28" s="22">
        <f>VLOOKUP($R28,'1980'!$U$163:$AK$216,4)</f>
        <v>30</v>
      </c>
      <c r="D28" s="22">
        <f>VLOOKUP($R28,'1980'!$U$163:$AK$216,5)</f>
        <v>295</v>
      </c>
      <c r="E28" s="22">
        <f>VLOOKUP($R28,'1980'!$U$163:$AK$216,6)</f>
        <v>149</v>
      </c>
      <c r="F28" s="22">
        <f>VLOOKUP($R28,'1980'!$U$163:$AK$216,7)</f>
        <v>0</v>
      </c>
      <c r="G28" s="22">
        <f>VLOOKUP($R28,'1980'!$U$163:$AK$216,8)</f>
        <v>100</v>
      </c>
      <c r="H28" s="23">
        <f>VLOOKUP($R28,'1980'!$U$163:$AK$216,9)</f>
        <v>631</v>
      </c>
      <c r="I28" s="22">
        <f>VLOOKUP($R28,'1980'!$U$163:$AK$216,10)</f>
        <v>62</v>
      </c>
      <c r="J28" s="22">
        <f>VLOOKUP($R28,'1980'!$U$163:$AK$216,11)</f>
        <v>7</v>
      </c>
      <c r="K28" s="22">
        <f>VLOOKUP($R28,'1980'!$U$163:$AK$216,12)</f>
        <v>232</v>
      </c>
      <c r="L28" s="22">
        <f>VLOOKUP($R28,'1980'!$U$163:$AK$216,13)</f>
        <v>380</v>
      </c>
      <c r="M28" s="22">
        <f>VLOOKUP($R28,'1980'!$U$163:$AK$216,14)</f>
        <v>79</v>
      </c>
      <c r="N28" s="22">
        <f>VLOOKUP($R28,'1980'!$U$163:$AK$216,15)</f>
        <v>135</v>
      </c>
      <c r="O28" s="23">
        <f>VLOOKUP($R28,'1980'!$U$163:$AK$216,16)</f>
        <v>895</v>
      </c>
      <c r="P28" s="22">
        <f>VLOOKUP($R28,'1980'!$U$163:$AK$216,17)</f>
        <v>1526</v>
      </c>
      <c r="R28">
        <v>17</v>
      </c>
    </row>
    <row r="29" spans="1:18">
      <c r="A29" s="38" t="s">
        <v>53</v>
      </c>
      <c r="B29" s="22">
        <f>VLOOKUP($R29,'1980'!$U$163:$AK$216,3)</f>
        <v>71</v>
      </c>
      <c r="C29" s="22">
        <f>VLOOKUP($R29,'1980'!$U$163:$AK$216,4)</f>
        <v>86</v>
      </c>
      <c r="D29" s="22">
        <f>VLOOKUP($R29,'1980'!$U$163:$AK$216,5)</f>
        <v>140</v>
      </c>
      <c r="E29" s="22">
        <f>VLOOKUP($R29,'1980'!$U$163:$AK$216,6)</f>
        <v>169</v>
      </c>
      <c r="F29" s="22">
        <f>VLOOKUP($R29,'1980'!$U$163:$AK$216,7)</f>
        <v>30</v>
      </c>
      <c r="G29" s="22">
        <f>VLOOKUP($R29,'1980'!$U$163:$AK$216,8)</f>
        <v>94</v>
      </c>
      <c r="H29" s="23">
        <f>VLOOKUP($R29,'1980'!$U$163:$AK$216,9)</f>
        <v>590</v>
      </c>
      <c r="I29" s="22">
        <f>VLOOKUP($R29,'1980'!$U$163:$AK$216,10)</f>
        <v>26</v>
      </c>
      <c r="J29" s="22">
        <f>VLOOKUP($R29,'1980'!$U$163:$AK$216,11)</f>
        <v>16</v>
      </c>
      <c r="K29" s="22">
        <f>VLOOKUP($R29,'1980'!$U$163:$AK$216,12)</f>
        <v>140</v>
      </c>
      <c r="L29" s="22">
        <f>VLOOKUP($R29,'1980'!$U$163:$AK$216,13)</f>
        <v>124</v>
      </c>
      <c r="M29" s="22">
        <f>VLOOKUP($R29,'1980'!$U$163:$AK$216,14)</f>
        <v>40</v>
      </c>
      <c r="N29" s="22">
        <f>VLOOKUP($R29,'1980'!$U$163:$AK$216,15)</f>
        <v>80</v>
      </c>
      <c r="O29" s="23">
        <f>VLOOKUP($R29,'1980'!$U$163:$AK$216,16)</f>
        <v>426</v>
      </c>
      <c r="P29" s="22">
        <f>VLOOKUP($R29,'1980'!$U$163:$AK$216,17)</f>
        <v>1016</v>
      </c>
      <c r="R29">
        <v>18</v>
      </c>
    </row>
    <row r="30" spans="1:18">
      <c r="A30" s="44" t="s">
        <v>54</v>
      </c>
      <c r="B30" s="45">
        <f>VLOOKUP($R30,'1980'!$U$163:$AK$216,3)</f>
        <v>18</v>
      </c>
      <c r="C30" s="45">
        <f>VLOOKUP($R30,'1980'!$U$163:$AK$216,4)</f>
        <v>92</v>
      </c>
      <c r="D30" s="45">
        <f>VLOOKUP($R30,'1980'!$U$163:$AK$216,5)</f>
        <v>94</v>
      </c>
      <c r="E30" s="45">
        <f>VLOOKUP($R30,'1980'!$U$163:$AK$216,6)</f>
        <v>94</v>
      </c>
      <c r="F30" s="45">
        <f>VLOOKUP($R30,'1980'!$U$163:$AK$216,7)</f>
        <v>35</v>
      </c>
      <c r="G30" s="45">
        <f>VLOOKUP($R30,'1980'!$U$163:$AK$216,8)</f>
        <v>53</v>
      </c>
      <c r="H30" s="46">
        <f>VLOOKUP($R30,'1980'!$U$163:$AK$216,9)</f>
        <v>386</v>
      </c>
      <c r="I30" s="45">
        <f>VLOOKUP($R30,'1980'!$U$163:$AK$216,10)</f>
        <v>23</v>
      </c>
      <c r="J30" s="45">
        <f>VLOOKUP($R30,'1980'!$U$163:$AK$216,11)</f>
        <v>0</v>
      </c>
      <c r="K30" s="45">
        <f>VLOOKUP($R30,'1980'!$U$163:$AK$216,12)</f>
        <v>55</v>
      </c>
      <c r="L30" s="45">
        <f>VLOOKUP($R30,'1980'!$U$163:$AK$216,13)</f>
        <v>33</v>
      </c>
      <c r="M30" s="45">
        <f>VLOOKUP($R30,'1980'!$U$163:$AK$216,14)</f>
        <v>5</v>
      </c>
      <c r="N30" s="45">
        <f>VLOOKUP($R30,'1980'!$U$163:$AK$216,15)</f>
        <v>12</v>
      </c>
      <c r="O30" s="46">
        <f>VLOOKUP($R30,'1980'!$U$163:$AK$216,16)</f>
        <v>128</v>
      </c>
      <c r="P30" s="45">
        <f>VLOOKUP($R30,'1980'!$U$163:$AK$216,17)</f>
        <v>514</v>
      </c>
      <c r="R30">
        <v>19</v>
      </c>
    </row>
    <row r="31" spans="1:18">
      <c r="A31" s="38" t="s">
        <v>55</v>
      </c>
      <c r="B31" s="22">
        <f>VLOOKUP($R31,'1980'!$U$163:$AK$216,3)</f>
        <v>14</v>
      </c>
      <c r="C31" s="22">
        <f>VLOOKUP($R31,'1980'!$U$163:$AK$216,4)</f>
        <v>97</v>
      </c>
      <c r="D31" s="22">
        <f>VLOOKUP($R31,'1980'!$U$163:$AK$216,5)</f>
        <v>55</v>
      </c>
      <c r="E31" s="22">
        <f>VLOOKUP($R31,'1980'!$U$163:$AK$216,6)</f>
        <v>61</v>
      </c>
      <c r="F31" s="22">
        <f>VLOOKUP($R31,'1980'!$U$163:$AK$216,7)</f>
        <v>9</v>
      </c>
      <c r="G31" s="22">
        <f>VLOOKUP($R31,'1980'!$U$163:$AK$216,8)</f>
        <v>67</v>
      </c>
      <c r="H31" s="23">
        <f>VLOOKUP($R31,'1980'!$U$163:$AK$216,9)</f>
        <v>303</v>
      </c>
      <c r="I31" s="22">
        <f>VLOOKUP($R31,'1980'!$U$163:$AK$216,10)</f>
        <v>12</v>
      </c>
      <c r="J31" s="22">
        <f>VLOOKUP($R31,'1980'!$U$163:$AK$216,11)</f>
        <v>12</v>
      </c>
      <c r="K31" s="22">
        <f>VLOOKUP($R31,'1980'!$U$163:$AK$216,12)</f>
        <v>34</v>
      </c>
      <c r="L31" s="22">
        <f>VLOOKUP($R31,'1980'!$U$163:$AK$216,13)</f>
        <v>22</v>
      </c>
      <c r="M31" s="22">
        <f>VLOOKUP($R31,'1980'!$U$163:$AK$216,14)</f>
        <v>6</v>
      </c>
      <c r="N31" s="22">
        <f>VLOOKUP($R31,'1980'!$U$163:$AK$216,15)</f>
        <v>22</v>
      </c>
      <c r="O31" s="23">
        <f>VLOOKUP($R31,'1980'!$U$163:$AK$216,16)</f>
        <v>108</v>
      </c>
      <c r="P31" s="22">
        <f>VLOOKUP($R31,'1980'!$U$163:$AK$216,17)</f>
        <v>411</v>
      </c>
      <c r="R31">
        <v>20</v>
      </c>
    </row>
    <row r="32" spans="1:18">
      <c r="A32" s="38" t="s">
        <v>56</v>
      </c>
      <c r="B32" s="22">
        <f>VLOOKUP($R32,'1980'!$U$163:$AK$216,3)</f>
        <v>42</v>
      </c>
      <c r="C32" s="22">
        <f>VLOOKUP($R32,'1980'!$U$163:$AK$216,4)</f>
        <v>69</v>
      </c>
      <c r="D32" s="22">
        <f>VLOOKUP($R32,'1980'!$U$163:$AK$216,5)</f>
        <v>98</v>
      </c>
      <c r="E32" s="22">
        <f>VLOOKUP($R32,'1980'!$U$163:$AK$216,6)</f>
        <v>224</v>
      </c>
      <c r="F32" s="22">
        <f>VLOOKUP($R32,'1980'!$U$163:$AK$216,7)</f>
        <v>87</v>
      </c>
      <c r="G32" s="22">
        <f>VLOOKUP($R32,'1980'!$U$163:$AK$216,8)</f>
        <v>72</v>
      </c>
      <c r="H32" s="23">
        <f>VLOOKUP($R32,'1980'!$U$163:$AK$216,9)</f>
        <v>592</v>
      </c>
      <c r="I32" s="22">
        <f>VLOOKUP($R32,'1980'!$U$163:$AK$216,10)</f>
        <v>27</v>
      </c>
      <c r="J32" s="22">
        <f>VLOOKUP($R32,'1980'!$U$163:$AK$216,11)</f>
        <v>2</v>
      </c>
      <c r="K32" s="22">
        <f>VLOOKUP($R32,'1980'!$U$163:$AK$216,12)</f>
        <v>53</v>
      </c>
      <c r="L32" s="22">
        <f>VLOOKUP($R32,'1980'!$U$163:$AK$216,13)</f>
        <v>53</v>
      </c>
      <c r="M32" s="22">
        <f>VLOOKUP($R32,'1980'!$U$163:$AK$216,14)</f>
        <v>27</v>
      </c>
      <c r="N32" s="22">
        <f>VLOOKUP($R32,'1980'!$U$163:$AK$216,15)</f>
        <v>24</v>
      </c>
      <c r="O32" s="23">
        <f>VLOOKUP($R32,'1980'!$U$163:$AK$216,16)</f>
        <v>186</v>
      </c>
      <c r="P32" s="22">
        <f>VLOOKUP($R32,'1980'!$U$163:$AK$216,17)</f>
        <v>778</v>
      </c>
      <c r="R32">
        <v>21</v>
      </c>
    </row>
    <row r="33" spans="1:18">
      <c r="A33" s="38" t="s">
        <v>57</v>
      </c>
      <c r="B33" s="22">
        <f>VLOOKUP($R33,'1980'!$U$163:$AK$216,3)</f>
        <v>44</v>
      </c>
      <c r="C33" s="22">
        <f>VLOOKUP($R33,'1980'!$U$163:$AK$216,4)</f>
        <v>112</v>
      </c>
      <c r="D33" s="22">
        <f>VLOOKUP($R33,'1980'!$U$163:$AK$216,5)</f>
        <v>211</v>
      </c>
      <c r="E33" s="22">
        <f>VLOOKUP($R33,'1980'!$U$163:$AK$216,6)</f>
        <v>173</v>
      </c>
      <c r="F33" s="22">
        <f>VLOOKUP($R33,'1980'!$U$163:$AK$216,7)</f>
        <v>42</v>
      </c>
      <c r="G33" s="22">
        <f>VLOOKUP($R33,'1980'!$U$163:$AK$216,8)</f>
        <v>92</v>
      </c>
      <c r="H33" s="23">
        <f>VLOOKUP($R33,'1980'!$U$163:$AK$216,9)</f>
        <v>674</v>
      </c>
      <c r="I33" s="22">
        <f>VLOOKUP($R33,'1980'!$U$163:$AK$216,10)</f>
        <v>29</v>
      </c>
      <c r="J33" s="22">
        <f>VLOOKUP($R33,'1980'!$U$163:$AK$216,11)</f>
        <v>1</v>
      </c>
      <c r="K33" s="22">
        <f>VLOOKUP($R33,'1980'!$U$163:$AK$216,12)</f>
        <v>32</v>
      </c>
      <c r="L33" s="22">
        <f>VLOOKUP($R33,'1980'!$U$163:$AK$216,13)</f>
        <v>78</v>
      </c>
      <c r="M33" s="22">
        <f>VLOOKUP($R33,'1980'!$U$163:$AK$216,14)</f>
        <v>79</v>
      </c>
      <c r="N33" s="22">
        <f>VLOOKUP($R33,'1980'!$U$163:$AK$216,15)</f>
        <v>40</v>
      </c>
      <c r="O33" s="23">
        <f>VLOOKUP($R33,'1980'!$U$163:$AK$216,16)</f>
        <v>259</v>
      </c>
      <c r="P33" s="22">
        <f>VLOOKUP($R33,'1980'!$U$163:$AK$216,17)</f>
        <v>933</v>
      </c>
      <c r="R33">
        <v>22</v>
      </c>
    </row>
    <row r="34" spans="1:18">
      <c r="A34" s="44" t="s">
        <v>58</v>
      </c>
      <c r="B34" s="45">
        <f>VLOOKUP($R34,'1980'!$U$163:$AK$216,3)</f>
        <v>11</v>
      </c>
      <c r="C34" s="45">
        <f>VLOOKUP($R34,'1980'!$U$163:$AK$216,4)</f>
        <v>38</v>
      </c>
      <c r="D34" s="45">
        <f>VLOOKUP($R34,'1980'!$U$163:$AK$216,5)</f>
        <v>27</v>
      </c>
      <c r="E34" s="45">
        <f>VLOOKUP($R34,'1980'!$U$163:$AK$216,6)</f>
        <v>46</v>
      </c>
      <c r="F34" s="45">
        <f>VLOOKUP($R34,'1980'!$U$163:$AK$216,7)</f>
        <v>20</v>
      </c>
      <c r="G34" s="45">
        <f>VLOOKUP($R34,'1980'!$U$163:$AK$216,8)</f>
        <v>37</v>
      </c>
      <c r="H34" s="46">
        <f>VLOOKUP($R34,'1980'!$U$163:$AK$216,9)</f>
        <v>179</v>
      </c>
      <c r="I34" s="45">
        <f>VLOOKUP($R34,'1980'!$U$163:$AK$216,10)</f>
        <v>3</v>
      </c>
      <c r="J34" s="45">
        <f>VLOOKUP($R34,'1980'!$U$163:$AK$216,11)</f>
        <v>5</v>
      </c>
      <c r="K34" s="45">
        <f>VLOOKUP($R34,'1980'!$U$163:$AK$216,12)</f>
        <v>13</v>
      </c>
      <c r="L34" s="45">
        <f>VLOOKUP($R34,'1980'!$U$163:$AK$216,13)</f>
        <v>7</v>
      </c>
      <c r="M34" s="45">
        <f>VLOOKUP($R34,'1980'!$U$163:$AK$216,14)</f>
        <v>10</v>
      </c>
      <c r="N34" s="45">
        <f>VLOOKUP($R34,'1980'!$U$163:$AK$216,15)</f>
        <v>7</v>
      </c>
      <c r="O34" s="46">
        <f>VLOOKUP($R34,'1980'!$U$163:$AK$216,16)</f>
        <v>45</v>
      </c>
      <c r="P34" s="45">
        <f>VLOOKUP($R34,'1980'!$U$163:$AK$216,17)</f>
        <v>224</v>
      </c>
      <c r="R34">
        <v>23</v>
      </c>
    </row>
    <row r="35" spans="1:18">
      <c r="A35" s="38" t="s">
        <v>59</v>
      </c>
      <c r="B35" s="22">
        <f>VLOOKUP($R35,'1980'!$U$163:$AK$216,3)</f>
        <v>20</v>
      </c>
      <c r="C35" s="22">
        <f>VLOOKUP($R35,'1980'!$U$163:$AK$216,4)</f>
        <v>46</v>
      </c>
      <c r="D35" s="22">
        <f>VLOOKUP($R35,'1980'!$U$163:$AK$216,5)</f>
        <v>85</v>
      </c>
      <c r="E35" s="22">
        <f>VLOOKUP($R35,'1980'!$U$163:$AK$216,6)</f>
        <v>56</v>
      </c>
      <c r="F35" s="22">
        <f>VLOOKUP($R35,'1980'!$U$163:$AK$216,7)</f>
        <v>46</v>
      </c>
      <c r="G35" s="22">
        <f>VLOOKUP($R35,'1980'!$U$163:$AK$216,8)</f>
        <v>42</v>
      </c>
      <c r="H35" s="23">
        <f>VLOOKUP($R35,'1980'!$U$163:$AK$216,9)</f>
        <v>295</v>
      </c>
      <c r="I35" s="22">
        <f>VLOOKUP($R35,'1980'!$U$163:$AK$216,10)</f>
        <v>40</v>
      </c>
      <c r="J35" s="22">
        <f>VLOOKUP($R35,'1980'!$U$163:$AK$216,11)</f>
        <v>25</v>
      </c>
      <c r="K35" s="22">
        <f>VLOOKUP($R35,'1980'!$U$163:$AK$216,12)</f>
        <v>132</v>
      </c>
      <c r="L35" s="22">
        <f>VLOOKUP($R35,'1980'!$U$163:$AK$216,13)</f>
        <v>73</v>
      </c>
      <c r="M35" s="22">
        <f>VLOOKUP($R35,'1980'!$U$163:$AK$216,14)</f>
        <v>42</v>
      </c>
      <c r="N35" s="22">
        <f>VLOOKUP($R35,'1980'!$U$163:$AK$216,15)</f>
        <v>49</v>
      </c>
      <c r="O35" s="23">
        <f>VLOOKUP($R35,'1980'!$U$163:$AK$216,16)</f>
        <v>361</v>
      </c>
      <c r="P35" s="22">
        <f>VLOOKUP($R35,'1980'!$U$163:$AK$216,17)</f>
        <v>656</v>
      </c>
      <c r="R35">
        <v>24</v>
      </c>
    </row>
    <row r="36" spans="1:18">
      <c r="A36" s="38" t="s">
        <v>60</v>
      </c>
      <c r="B36" s="22">
        <f>VLOOKUP($R36,'1980'!$U$163:$AK$216,3)</f>
        <v>10</v>
      </c>
      <c r="C36" s="22">
        <f>VLOOKUP($R36,'1980'!$U$163:$AK$216,4)</f>
        <v>14</v>
      </c>
      <c r="D36" s="22">
        <f>VLOOKUP($R36,'1980'!$U$163:$AK$216,5)</f>
        <v>26</v>
      </c>
      <c r="E36" s="22">
        <f>VLOOKUP($R36,'1980'!$U$163:$AK$216,6)</f>
        <v>29</v>
      </c>
      <c r="F36" s="22">
        <f>VLOOKUP($R36,'1980'!$U$163:$AK$216,7)</f>
        <v>13</v>
      </c>
      <c r="G36" s="22">
        <f>VLOOKUP($R36,'1980'!$U$163:$AK$216,8)</f>
        <v>62</v>
      </c>
      <c r="H36" s="23">
        <f>VLOOKUP($R36,'1980'!$U$163:$AK$216,9)</f>
        <v>154</v>
      </c>
      <c r="I36" s="22">
        <f>VLOOKUP($R36,'1980'!$U$163:$AK$216,10)</f>
        <v>38</v>
      </c>
      <c r="J36" s="22">
        <f>VLOOKUP($R36,'1980'!$U$163:$AK$216,11)</f>
        <v>42</v>
      </c>
      <c r="K36" s="22">
        <f>VLOOKUP($R36,'1980'!$U$163:$AK$216,12)</f>
        <v>131</v>
      </c>
      <c r="L36" s="22">
        <f>VLOOKUP($R36,'1980'!$U$163:$AK$216,13)</f>
        <v>93</v>
      </c>
      <c r="M36" s="22">
        <f>VLOOKUP($R36,'1980'!$U$163:$AK$216,14)</f>
        <v>66</v>
      </c>
      <c r="N36" s="22">
        <f>VLOOKUP($R36,'1980'!$U$163:$AK$216,15)</f>
        <v>127</v>
      </c>
      <c r="O36" s="23">
        <f>VLOOKUP($R36,'1980'!$U$163:$AK$216,16)</f>
        <v>497</v>
      </c>
      <c r="P36" s="22">
        <f>VLOOKUP($R36,'1980'!$U$163:$AK$216,17)</f>
        <v>651</v>
      </c>
      <c r="R36">
        <v>25</v>
      </c>
    </row>
    <row r="37" spans="1:18">
      <c r="A37" s="38" t="s">
        <v>61</v>
      </c>
      <c r="B37" s="22">
        <f>VLOOKUP($R37,'1980'!$U$163:$AK$216,3)</f>
        <v>26</v>
      </c>
      <c r="C37" s="22">
        <f>VLOOKUP($R37,'1980'!$U$163:$AK$216,4)</f>
        <v>108</v>
      </c>
      <c r="D37" s="22">
        <f>VLOOKUP($R37,'1980'!$U$163:$AK$216,5)</f>
        <v>98</v>
      </c>
      <c r="E37" s="22">
        <f>VLOOKUP($R37,'1980'!$U$163:$AK$216,6)</f>
        <v>257</v>
      </c>
      <c r="F37" s="22">
        <f>VLOOKUP($R37,'1980'!$U$163:$AK$216,7)</f>
        <v>58</v>
      </c>
      <c r="G37" s="22">
        <f>VLOOKUP($R37,'1980'!$U$163:$AK$216,8)</f>
        <v>117</v>
      </c>
      <c r="H37" s="23">
        <f>VLOOKUP($R37,'1980'!$U$163:$AK$216,9)</f>
        <v>664</v>
      </c>
      <c r="I37" s="22">
        <f>VLOOKUP($R37,'1980'!$U$163:$AK$216,10)</f>
        <v>51</v>
      </c>
      <c r="J37" s="22">
        <f>VLOOKUP($R37,'1980'!$U$163:$AK$216,11)</f>
        <v>20</v>
      </c>
      <c r="K37" s="22">
        <f>VLOOKUP($R37,'1980'!$U$163:$AK$216,12)</f>
        <v>232</v>
      </c>
      <c r="L37" s="22">
        <f>VLOOKUP($R37,'1980'!$U$163:$AK$216,13)</f>
        <v>224</v>
      </c>
      <c r="M37" s="22">
        <f>VLOOKUP($R37,'1980'!$U$163:$AK$216,14)</f>
        <v>27</v>
      </c>
      <c r="N37" s="22">
        <f>VLOOKUP($R37,'1980'!$U$163:$AK$216,15)</f>
        <v>96</v>
      </c>
      <c r="O37" s="23">
        <f>VLOOKUP($R37,'1980'!$U$163:$AK$216,16)</f>
        <v>650</v>
      </c>
      <c r="P37" s="22">
        <f>VLOOKUP($R37,'1980'!$U$163:$AK$216,17)</f>
        <v>1314</v>
      </c>
      <c r="R37">
        <v>26</v>
      </c>
    </row>
    <row r="38" spans="1:18">
      <c r="A38" s="44" t="s">
        <v>62</v>
      </c>
      <c r="B38" s="45">
        <f>VLOOKUP($R38,'1980'!$U$163:$AK$216,3)</f>
        <v>6</v>
      </c>
      <c r="C38" s="45">
        <f>VLOOKUP($R38,'1980'!$U$163:$AK$216,4)</f>
        <v>88</v>
      </c>
      <c r="D38" s="45">
        <f>VLOOKUP($R38,'1980'!$U$163:$AK$216,5)</f>
        <v>88</v>
      </c>
      <c r="E38" s="45">
        <f>VLOOKUP($R38,'1980'!$U$163:$AK$216,6)</f>
        <v>111</v>
      </c>
      <c r="F38" s="45">
        <f>VLOOKUP($R38,'1980'!$U$163:$AK$216,7)</f>
        <v>35</v>
      </c>
      <c r="G38" s="45">
        <f>VLOOKUP($R38,'1980'!$U$163:$AK$216,8)</f>
        <v>54</v>
      </c>
      <c r="H38" s="46">
        <f>VLOOKUP($R38,'1980'!$U$163:$AK$216,9)</f>
        <v>382</v>
      </c>
      <c r="I38" s="45">
        <f>VLOOKUP($R38,'1980'!$U$163:$AK$216,10)</f>
        <v>18</v>
      </c>
      <c r="J38" s="45">
        <f>VLOOKUP($R38,'1980'!$U$163:$AK$216,11)</f>
        <v>2</v>
      </c>
      <c r="K38" s="45">
        <f>VLOOKUP($R38,'1980'!$U$163:$AK$216,12)</f>
        <v>46</v>
      </c>
      <c r="L38" s="45">
        <f>VLOOKUP($R38,'1980'!$U$163:$AK$216,13)</f>
        <v>65</v>
      </c>
      <c r="M38" s="45">
        <f>VLOOKUP($R38,'1980'!$U$163:$AK$216,14)</f>
        <v>27</v>
      </c>
      <c r="N38" s="45">
        <f>VLOOKUP($R38,'1980'!$U$163:$AK$216,15)</f>
        <v>15</v>
      </c>
      <c r="O38" s="46">
        <f>VLOOKUP($R38,'1980'!$U$163:$AK$216,16)</f>
        <v>173</v>
      </c>
      <c r="P38" s="45">
        <f>VLOOKUP($R38,'1980'!$U$163:$AK$216,17)</f>
        <v>555</v>
      </c>
      <c r="R38">
        <v>27</v>
      </c>
    </row>
    <row r="39" spans="1:18">
      <c r="A39" s="38" t="s">
        <v>63</v>
      </c>
      <c r="B39" s="22">
        <f>VLOOKUP($R39,'1980'!$U$163:$AK$216,3)</f>
        <v>38</v>
      </c>
      <c r="C39" s="22">
        <f>VLOOKUP($R39,'1980'!$U$163:$AK$216,4)</f>
        <v>107</v>
      </c>
      <c r="D39" s="22">
        <f>VLOOKUP($R39,'1980'!$U$163:$AK$216,5)</f>
        <v>158</v>
      </c>
      <c r="E39" s="22">
        <f>VLOOKUP($R39,'1980'!$U$163:$AK$216,6)</f>
        <v>119</v>
      </c>
      <c r="F39" s="22">
        <f>VLOOKUP($R39,'1980'!$U$163:$AK$216,7)</f>
        <v>1</v>
      </c>
      <c r="G39" s="22">
        <f>VLOOKUP($R39,'1980'!$U$163:$AK$216,8)</f>
        <v>138</v>
      </c>
      <c r="H39" s="23">
        <f>VLOOKUP($R39,'1980'!$U$163:$AK$216,9)</f>
        <v>561</v>
      </c>
      <c r="I39" s="22">
        <f>VLOOKUP($R39,'1980'!$U$163:$AK$216,10)</f>
        <v>11</v>
      </c>
      <c r="J39" s="22">
        <f>VLOOKUP($R39,'1980'!$U$163:$AK$216,11)</f>
        <v>1</v>
      </c>
      <c r="K39" s="22">
        <f>VLOOKUP($R39,'1980'!$U$163:$AK$216,12)</f>
        <v>52</v>
      </c>
      <c r="L39" s="22">
        <f>VLOOKUP($R39,'1980'!$U$163:$AK$216,13)</f>
        <v>31</v>
      </c>
      <c r="M39" s="22">
        <f>VLOOKUP($R39,'1980'!$U$163:$AK$216,14)</f>
        <v>12</v>
      </c>
      <c r="N39" s="22">
        <f>VLOOKUP($R39,'1980'!$U$163:$AK$216,15)</f>
        <v>47</v>
      </c>
      <c r="O39" s="23">
        <f>VLOOKUP($R39,'1980'!$U$163:$AK$216,16)</f>
        <v>154</v>
      </c>
      <c r="P39" s="22">
        <f>VLOOKUP($R39,'1980'!$U$163:$AK$216,17)</f>
        <v>715</v>
      </c>
      <c r="R39">
        <v>28</v>
      </c>
    </row>
    <row r="40" spans="1:18">
      <c r="A40" s="38" t="s">
        <v>64</v>
      </c>
      <c r="B40" s="22">
        <f>VLOOKUP($R40,'1980'!$U$163:$AK$216,3)</f>
        <v>52</v>
      </c>
      <c r="C40" s="22">
        <f>VLOOKUP($R40,'1980'!$U$163:$AK$216,4)</f>
        <v>99</v>
      </c>
      <c r="D40" s="22">
        <f>VLOOKUP($R40,'1980'!$U$163:$AK$216,5)</f>
        <v>142</v>
      </c>
      <c r="E40" s="22">
        <f>VLOOKUP($R40,'1980'!$U$163:$AK$216,6)</f>
        <v>191</v>
      </c>
      <c r="F40" s="22">
        <f>VLOOKUP($R40,'1980'!$U$163:$AK$216,7)</f>
        <v>10</v>
      </c>
      <c r="G40" s="22">
        <f>VLOOKUP($R40,'1980'!$U$163:$AK$216,8)</f>
        <v>82</v>
      </c>
      <c r="H40" s="23">
        <f>VLOOKUP($R40,'1980'!$U$163:$AK$216,9)</f>
        <v>576</v>
      </c>
      <c r="I40" s="22">
        <f>VLOOKUP($R40,'1980'!$U$163:$AK$216,10)</f>
        <v>77</v>
      </c>
      <c r="J40" s="22">
        <f>VLOOKUP($R40,'1980'!$U$163:$AK$216,11)</f>
        <v>34</v>
      </c>
      <c r="K40" s="22">
        <f>VLOOKUP($R40,'1980'!$U$163:$AK$216,12)</f>
        <v>101</v>
      </c>
      <c r="L40" s="22">
        <f>VLOOKUP($R40,'1980'!$U$163:$AK$216,13)</f>
        <v>59</v>
      </c>
      <c r="M40" s="22">
        <f>VLOOKUP($R40,'1980'!$U$163:$AK$216,14)</f>
        <v>25</v>
      </c>
      <c r="N40" s="22">
        <f>VLOOKUP($R40,'1980'!$U$163:$AK$216,15)</f>
        <v>39</v>
      </c>
      <c r="O40" s="23">
        <f>VLOOKUP($R40,'1980'!$U$163:$AK$216,16)</f>
        <v>335</v>
      </c>
      <c r="P40" s="22">
        <f>VLOOKUP($R40,'1980'!$U$163:$AK$216,17)</f>
        <v>911</v>
      </c>
      <c r="R40">
        <v>29</v>
      </c>
    </row>
    <row r="41" spans="1:18">
      <c r="A41" s="38" t="s">
        <v>65</v>
      </c>
      <c r="B41" s="22">
        <f>VLOOKUP($R41,'1980'!$U$163:$AK$216,3)</f>
        <v>43</v>
      </c>
      <c r="C41" s="22">
        <f>VLOOKUP($R41,'1980'!$U$163:$AK$216,4)</f>
        <v>69</v>
      </c>
      <c r="D41" s="22">
        <f>VLOOKUP($R41,'1980'!$U$163:$AK$216,5)</f>
        <v>56</v>
      </c>
      <c r="E41" s="22">
        <f>VLOOKUP($R41,'1980'!$U$163:$AK$216,6)</f>
        <v>39</v>
      </c>
      <c r="F41" s="22">
        <f>VLOOKUP($R41,'1980'!$U$163:$AK$216,7)</f>
        <v>13</v>
      </c>
      <c r="G41" s="22">
        <f>VLOOKUP($R41,'1980'!$U$163:$AK$216,8)</f>
        <v>34</v>
      </c>
      <c r="H41" s="23">
        <f>VLOOKUP($R41,'1980'!$U$163:$AK$216,9)</f>
        <v>254</v>
      </c>
      <c r="I41" s="22">
        <f>VLOOKUP($R41,'1980'!$U$163:$AK$216,10)</f>
        <v>3</v>
      </c>
      <c r="J41" s="22">
        <f>VLOOKUP($R41,'1980'!$U$163:$AK$216,11)</f>
        <v>0</v>
      </c>
      <c r="K41" s="22">
        <f>VLOOKUP($R41,'1980'!$U$163:$AK$216,12)</f>
        <v>18</v>
      </c>
      <c r="L41" s="22">
        <f>VLOOKUP($R41,'1980'!$U$163:$AK$216,13)</f>
        <v>5</v>
      </c>
      <c r="M41" s="22">
        <f>VLOOKUP($R41,'1980'!$U$163:$AK$216,14)</f>
        <v>4</v>
      </c>
      <c r="N41" s="22">
        <f>VLOOKUP($R41,'1980'!$U$163:$AK$216,15)</f>
        <v>2</v>
      </c>
      <c r="O41" s="23">
        <f>VLOOKUP($R41,'1980'!$U$163:$AK$216,16)</f>
        <v>32</v>
      </c>
      <c r="P41" s="22">
        <f>VLOOKUP($R41,'1980'!$U$163:$AK$216,17)</f>
        <v>286</v>
      </c>
      <c r="R41">
        <v>30</v>
      </c>
    </row>
    <row r="42" spans="1:18">
      <c r="A42" s="44" t="s">
        <v>66</v>
      </c>
      <c r="B42" s="45">
        <f>VLOOKUP($R42,'1980'!$U$163:$AK$216,3)</f>
        <v>14</v>
      </c>
      <c r="C42" s="45">
        <f>VLOOKUP($R42,'1980'!$U$163:$AK$216,4)</f>
        <v>68</v>
      </c>
      <c r="D42" s="45">
        <f>VLOOKUP($R42,'1980'!$U$163:$AK$216,5)</f>
        <v>44</v>
      </c>
      <c r="E42" s="45">
        <f>VLOOKUP($R42,'1980'!$U$163:$AK$216,6)</f>
        <v>32</v>
      </c>
      <c r="F42" s="45">
        <f>VLOOKUP($R42,'1980'!$U$163:$AK$216,7)</f>
        <v>10</v>
      </c>
      <c r="G42" s="45">
        <f>VLOOKUP($R42,'1980'!$U$163:$AK$216,8)</f>
        <v>42</v>
      </c>
      <c r="H42" s="46">
        <f>VLOOKUP($R42,'1980'!$U$163:$AK$216,9)</f>
        <v>210</v>
      </c>
      <c r="I42" s="45">
        <f>VLOOKUP($R42,'1980'!$U$163:$AK$216,10)</f>
        <v>6</v>
      </c>
      <c r="J42" s="45">
        <f>VLOOKUP($R42,'1980'!$U$163:$AK$216,11)</f>
        <v>1</v>
      </c>
      <c r="K42" s="45">
        <f>VLOOKUP($R42,'1980'!$U$163:$AK$216,12)</f>
        <v>10</v>
      </c>
      <c r="L42" s="45">
        <f>VLOOKUP($R42,'1980'!$U$163:$AK$216,13)</f>
        <v>16</v>
      </c>
      <c r="M42" s="45">
        <f>VLOOKUP($R42,'1980'!$U$163:$AK$216,14)</f>
        <v>3</v>
      </c>
      <c r="N42" s="45">
        <f>VLOOKUP($R42,'1980'!$U$163:$AK$216,15)</f>
        <v>9</v>
      </c>
      <c r="O42" s="46">
        <f>VLOOKUP($R42,'1980'!$U$163:$AK$216,16)</f>
        <v>45</v>
      </c>
      <c r="P42" s="45">
        <f>VLOOKUP($R42,'1980'!$U$163:$AK$216,17)</f>
        <v>255</v>
      </c>
      <c r="R42">
        <v>31</v>
      </c>
    </row>
    <row r="43" spans="1:18">
      <c r="A43" s="38" t="s">
        <v>67</v>
      </c>
      <c r="B43" s="22">
        <f>VLOOKUP($R43,'1980'!$U$163:$AK$216,3)</f>
        <v>50</v>
      </c>
      <c r="C43" s="22">
        <f>VLOOKUP($R43,'1980'!$U$163:$AK$216,4)</f>
        <v>20</v>
      </c>
      <c r="D43" s="22">
        <f>VLOOKUP($R43,'1980'!$U$163:$AK$216,5)</f>
        <v>24</v>
      </c>
      <c r="E43" s="22">
        <f>VLOOKUP($R43,'1980'!$U$163:$AK$216,6)</f>
        <v>32</v>
      </c>
      <c r="F43" s="22">
        <f>VLOOKUP($R43,'1980'!$U$163:$AK$216,7)</f>
        <v>6</v>
      </c>
      <c r="G43" s="22">
        <f>VLOOKUP($R43,'1980'!$U$163:$AK$216,8)</f>
        <v>15</v>
      </c>
      <c r="H43" s="23">
        <f>VLOOKUP($R43,'1980'!$U$163:$AK$216,9)</f>
        <v>147</v>
      </c>
      <c r="I43" s="22">
        <f>VLOOKUP($R43,'1980'!$U$163:$AK$216,10)</f>
        <v>7</v>
      </c>
      <c r="J43" s="22">
        <f>VLOOKUP($R43,'1980'!$U$163:$AK$216,11)</f>
        <v>6</v>
      </c>
      <c r="K43" s="22">
        <f>VLOOKUP($R43,'1980'!$U$163:$AK$216,12)</f>
        <v>35</v>
      </c>
      <c r="L43" s="22">
        <f>VLOOKUP($R43,'1980'!$U$163:$AK$216,13)</f>
        <v>38</v>
      </c>
      <c r="M43" s="22">
        <f>VLOOKUP($R43,'1980'!$U$163:$AK$216,14)</f>
        <v>12</v>
      </c>
      <c r="N43" s="22">
        <f>VLOOKUP($R43,'1980'!$U$163:$AK$216,15)</f>
        <v>8</v>
      </c>
      <c r="O43" s="23">
        <f>VLOOKUP($R43,'1980'!$U$163:$AK$216,16)</f>
        <v>106</v>
      </c>
      <c r="P43" s="22">
        <f>VLOOKUP($R43,'1980'!$U$163:$AK$216,17)</f>
        <v>253</v>
      </c>
      <c r="R43">
        <v>32</v>
      </c>
    </row>
    <row r="44" spans="1:18">
      <c r="A44" s="38" t="s">
        <v>68</v>
      </c>
      <c r="B44" s="22">
        <f>VLOOKUP($R44,'1980'!$U$163:$AK$216,3)</f>
        <v>5</v>
      </c>
      <c r="C44" s="22">
        <f>VLOOKUP($R44,'1980'!$U$163:$AK$216,4)</f>
        <v>17</v>
      </c>
      <c r="D44" s="22">
        <f>VLOOKUP($R44,'1980'!$U$163:$AK$216,5)</f>
        <v>36</v>
      </c>
      <c r="E44" s="22">
        <f>VLOOKUP($R44,'1980'!$U$163:$AK$216,6)</f>
        <v>18</v>
      </c>
      <c r="F44" s="22">
        <f>VLOOKUP($R44,'1980'!$U$163:$AK$216,7)</f>
        <v>15</v>
      </c>
      <c r="G44" s="22">
        <f>VLOOKUP($R44,'1980'!$U$163:$AK$216,8)</f>
        <v>25</v>
      </c>
      <c r="H44" s="23">
        <f>VLOOKUP($R44,'1980'!$U$163:$AK$216,9)</f>
        <v>116</v>
      </c>
      <c r="I44" s="22">
        <f>VLOOKUP($R44,'1980'!$U$163:$AK$216,10)</f>
        <v>7</v>
      </c>
      <c r="J44" s="22">
        <f>VLOOKUP($R44,'1980'!$U$163:$AK$216,11)</f>
        <v>9</v>
      </c>
      <c r="K44" s="22">
        <f>VLOOKUP($R44,'1980'!$U$163:$AK$216,12)</f>
        <v>14</v>
      </c>
      <c r="L44" s="22">
        <f>VLOOKUP($R44,'1980'!$U$163:$AK$216,13)</f>
        <v>25</v>
      </c>
      <c r="M44" s="22">
        <f>VLOOKUP($R44,'1980'!$U$163:$AK$216,14)</f>
        <v>15</v>
      </c>
      <c r="N44" s="22">
        <f>VLOOKUP($R44,'1980'!$U$163:$AK$216,15)</f>
        <v>5</v>
      </c>
      <c r="O44" s="23">
        <f>VLOOKUP($R44,'1980'!$U$163:$AK$216,16)</f>
        <v>75</v>
      </c>
      <c r="P44" s="22">
        <f>VLOOKUP($R44,'1980'!$U$163:$AK$216,17)</f>
        <v>191</v>
      </c>
      <c r="R44">
        <v>33</v>
      </c>
    </row>
    <row r="45" spans="1:18">
      <c r="A45" s="38" t="s">
        <v>69</v>
      </c>
      <c r="B45" s="22">
        <f>VLOOKUP($R45,'1980'!$U$163:$AK$216,3)</f>
        <v>3</v>
      </c>
      <c r="C45" s="22">
        <f>VLOOKUP($R45,'1980'!$U$163:$AK$216,4)</f>
        <v>39</v>
      </c>
      <c r="D45" s="22">
        <f>VLOOKUP($R45,'1980'!$U$163:$AK$216,5)</f>
        <v>68</v>
      </c>
      <c r="E45" s="22">
        <f>VLOOKUP($R45,'1980'!$U$163:$AK$216,6)</f>
        <v>89</v>
      </c>
      <c r="F45" s="22">
        <f>VLOOKUP($R45,'1980'!$U$163:$AK$216,7)</f>
        <v>24</v>
      </c>
      <c r="G45" s="22">
        <f>VLOOKUP($R45,'1980'!$U$163:$AK$216,8)</f>
        <v>40</v>
      </c>
      <c r="H45" s="23">
        <f>VLOOKUP($R45,'1980'!$U$163:$AK$216,9)</f>
        <v>263</v>
      </c>
      <c r="I45" s="22">
        <f>VLOOKUP($R45,'1980'!$U$163:$AK$216,10)</f>
        <v>43</v>
      </c>
      <c r="J45" s="22">
        <f>VLOOKUP($R45,'1980'!$U$163:$AK$216,11)</f>
        <v>46</v>
      </c>
      <c r="K45" s="22">
        <f>VLOOKUP($R45,'1980'!$U$163:$AK$216,12)</f>
        <v>243</v>
      </c>
      <c r="L45" s="22">
        <f>VLOOKUP($R45,'1980'!$U$163:$AK$216,13)</f>
        <v>209</v>
      </c>
      <c r="M45" s="22">
        <f>VLOOKUP($R45,'1980'!$U$163:$AK$216,14)</f>
        <v>57</v>
      </c>
      <c r="N45" s="22">
        <f>VLOOKUP($R45,'1980'!$U$163:$AK$216,15)</f>
        <v>71</v>
      </c>
      <c r="O45" s="23">
        <f>VLOOKUP($R45,'1980'!$U$163:$AK$216,16)</f>
        <v>669</v>
      </c>
      <c r="P45" s="22">
        <f>VLOOKUP($R45,'1980'!$U$163:$AK$216,17)</f>
        <v>932</v>
      </c>
      <c r="R45">
        <v>34</v>
      </c>
    </row>
    <row r="46" spans="1:18">
      <c r="A46" s="44" t="s">
        <v>70</v>
      </c>
      <c r="B46" s="45">
        <f>VLOOKUP($R46,'1980'!$U$163:$AK$216,3)</f>
        <v>72</v>
      </c>
      <c r="C46" s="45">
        <f>VLOOKUP($R46,'1980'!$U$163:$AK$216,4)</f>
        <v>70</v>
      </c>
      <c r="D46" s="45">
        <f>VLOOKUP($R46,'1980'!$U$163:$AK$216,5)</f>
        <v>89</v>
      </c>
      <c r="E46" s="45">
        <f>VLOOKUP($R46,'1980'!$U$163:$AK$216,6)</f>
        <v>87</v>
      </c>
      <c r="F46" s="45">
        <f>VLOOKUP($R46,'1980'!$U$163:$AK$216,7)</f>
        <v>20</v>
      </c>
      <c r="G46" s="45">
        <f>VLOOKUP($R46,'1980'!$U$163:$AK$216,8)</f>
        <v>43</v>
      </c>
      <c r="H46" s="46">
        <f>VLOOKUP($R46,'1980'!$U$163:$AK$216,9)</f>
        <v>381</v>
      </c>
      <c r="I46" s="45">
        <f>VLOOKUP($R46,'1980'!$U$163:$AK$216,10)</f>
        <v>10</v>
      </c>
      <c r="J46" s="45">
        <f>VLOOKUP($R46,'1980'!$U$163:$AK$216,11)</f>
        <v>0</v>
      </c>
      <c r="K46" s="45">
        <f>VLOOKUP($R46,'1980'!$U$163:$AK$216,12)</f>
        <v>49</v>
      </c>
      <c r="L46" s="45">
        <f>VLOOKUP($R46,'1980'!$U$163:$AK$216,13)</f>
        <v>57</v>
      </c>
      <c r="M46" s="45">
        <f>VLOOKUP($R46,'1980'!$U$163:$AK$216,14)</f>
        <v>8</v>
      </c>
      <c r="N46" s="45">
        <f>VLOOKUP($R46,'1980'!$U$163:$AK$216,15)</f>
        <v>26</v>
      </c>
      <c r="O46" s="46">
        <f>VLOOKUP($R46,'1980'!$U$163:$AK$216,16)</f>
        <v>150</v>
      </c>
      <c r="P46" s="45">
        <f>VLOOKUP($R46,'1980'!$U$163:$AK$216,17)</f>
        <v>531</v>
      </c>
      <c r="R46">
        <v>35</v>
      </c>
    </row>
    <row r="47" spans="1:18">
      <c r="A47" s="38" t="s">
        <v>71</v>
      </c>
      <c r="B47" s="22">
        <f>VLOOKUP($R47,'1980'!$U$163:$AK$216,3)</f>
        <v>37</v>
      </c>
      <c r="C47" s="22">
        <f>VLOOKUP($R47,'1980'!$U$163:$AK$216,4)</f>
        <v>98</v>
      </c>
      <c r="D47" s="22">
        <f>VLOOKUP($R47,'1980'!$U$163:$AK$216,5)</f>
        <v>246</v>
      </c>
      <c r="E47" s="22">
        <f>VLOOKUP($R47,'1980'!$U$163:$AK$216,6)</f>
        <v>163</v>
      </c>
      <c r="F47" s="22">
        <f>VLOOKUP($R47,'1980'!$U$163:$AK$216,7)</f>
        <v>124</v>
      </c>
      <c r="G47" s="22">
        <f>VLOOKUP($R47,'1980'!$U$163:$AK$216,8)</f>
        <v>125</v>
      </c>
      <c r="H47" s="23">
        <f>VLOOKUP($R47,'1980'!$U$163:$AK$216,9)</f>
        <v>793</v>
      </c>
      <c r="I47" s="22">
        <f>VLOOKUP($R47,'1980'!$U$163:$AK$216,10)</f>
        <v>94</v>
      </c>
      <c r="J47" s="22">
        <f>VLOOKUP($R47,'1980'!$U$163:$AK$216,11)</f>
        <v>135</v>
      </c>
      <c r="K47" s="22">
        <f>VLOOKUP($R47,'1980'!$U$163:$AK$216,12)</f>
        <v>435</v>
      </c>
      <c r="L47" s="22">
        <f>VLOOKUP($R47,'1980'!$U$163:$AK$216,13)</f>
        <v>329</v>
      </c>
      <c r="M47" s="22">
        <f>VLOOKUP($R47,'1980'!$U$163:$AK$216,14)</f>
        <v>112</v>
      </c>
      <c r="N47" s="22">
        <f>VLOOKUP($R47,'1980'!$U$163:$AK$216,15)</f>
        <v>179</v>
      </c>
      <c r="O47" s="23">
        <f>VLOOKUP($R47,'1980'!$U$163:$AK$216,16)</f>
        <v>1284</v>
      </c>
      <c r="P47" s="22">
        <f>VLOOKUP($R47,'1980'!$U$163:$AK$216,17)</f>
        <v>2077</v>
      </c>
      <c r="R47">
        <v>36</v>
      </c>
    </row>
    <row r="48" spans="1:18">
      <c r="A48" s="38" t="s">
        <v>72</v>
      </c>
      <c r="B48" s="22">
        <f>VLOOKUP($R48,'1980'!$U$163:$AK$216,3)</f>
        <v>51</v>
      </c>
      <c r="C48" s="22">
        <f>VLOOKUP($R48,'1980'!$U$163:$AK$216,4)</f>
        <v>140</v>
      </c>
      <c r="D48" s="22">
        <f>VLOOKUP($R48,'1980'!$U$163:$AK$216,5)</f>
        <v>80</v>
      </c>
      <c r="E48" s="22">
        <f>VLOOKUP($R48,'1980'!$U$163:$AK$216,6)</f>
        <v>303</v>
      </c>
      <c r="F48" s="22">
        <f>VLOOKUP($R48,'1980'!$U$163:$AK$216,7)</f>
        <v>127</v>
      </c>
      <c r="G48" s="22">
        <f>VLOOKUP($R48,'1980'!$U$163:$AK$216,8)</f>
        <v>190</v>
      </c>
      <c r="H48" s="23">
        <f>VLOOKUP($R48,'1980'!$U$163:$AK$216,9)</f>
        <v>891</v>
      </c>
      <c r="I48" s="22">
        <f>VLOOKUP($R48,'1980'!$U$163:$AK$216,10)</f>
        <v>26</v>
      </c>
      <c r="J48" s="22">
        <f>VLOOKUP($R48,'1980'!$U$163:$AK$216,11)</f>
        <v>15</v>
      </c>
      <c r="K48" s="22">
        <f>VLOOKUP($R48,'1980'!$U$163:$AK$216,12)</f>
        <v>125</v>
      </c>
      <c r="L48" s="22">
        <f>VLOOKUP($R48,'1980'!$U$163:$AK$216,13)</f>
        <v>75</v>
      </c>
      <c r="M48" s="22">
        <f>VLOOKUP($R48,'1980'!$U$163:$AK$216,14)</f>
        <v>14</v>
      </c>
      <c r="N48" s="22">
        <f>VLOOKUP($R48,'1980'!$U$163:$AK$216,15)</f>
        <v>88</v>
      </c>
      <c r="O48" s="23">
        <f>VLOOKUP($R48,'1980'!$U$163:$AK$216,16)</f>
        <v>343</v>
      </c>
      <c r="P48" s="22">
        <f>VLOOKUP($R48,'1980'!$U$163:$AK$216,17)</f>
        <v>1234</v>
      </c>
      <c r="R48">
        <v>37</v>
      </c>
    </row>
    <row r="49" spans="1:18">
      <c r="A49" s="38" t="s">
        <v>73</v>
      </c>
      <c r="B49" s="22">
        <f>VLOOKUP($R49,'1980'!$U$163:$AK$216,3)</f>
        <v>5</v>
      </c>
      <c r="C49" s="22">
        <f>VLOOKUP($R49,'1980'!$U$163:$AK$216,4)</f>
        <v>16</v>
      </c>
      <c r="D49" s="22">
        <f>VLOOKUP($R49,'1980'!$U$163:$AK$216,5)</f>
        <v>29</v>
      </c>
      <c r="E49" s="22">
        <f>VLOOKUP($R49,'1980'!$U$163:$AK$216,6)</f>
        <v>37</v>
      </c>
      <c r="F49" s="22">
        <f>VLOOKUP($R49,'1980'!$U$163:$AK$216,7)</f>
        <v>3</v>
      </c>
      <c r="G49" s="22">
        <f>VLOOKUP($R49,'1980'!$U$163:$AK$216,8)</f>
        <v>9</v>
      </c>
      <c r="H49" s="23">
        <f>VLOOKUP($R49,'1980'!$U$163:$AK$216,9)</f>
        <v>99</v>
      </c>
      <c r="I49" s="22">
        <f>VLOOKUP($R49,'1980'!$U$163:$AK$216,10)</f>
        <v>1</v>
      </c>
      <c r="J49" s="22">
        <f>VLOOKUP($R49,'1980'!$U$163:$AK$216,11)</f>
        <v>0</v>
      </c>
      <c r="K49" s="22">
        <f>VLOOKUP($R49,'1980'!$U$163:$AK$216,12)</f>
        <v>8</v>
      </c>
      <c r="L49" s="22">
        <f>VLOOKUP($R49,'1980'!$U$163:$AK$216,13)</f>
        <v>2</v>
      </c>
      <c r="M49" s="22">
        <f>VLOOKUP($R49,'1980'!$U$163:$AK$216,14)</f>
        <v>3</v>
      </c>
      <c r="N49" s="22">
        <f>VLOOKUP($R49,'1980'!$U$163:$AK$216,15)</f>
        <v>3</v>
      </c>
      <c r="O49" s="23">
        <f>VLOOKUP($R49,'1980'!$U$163:$AK$216,16)</f>
        <v>17</v>
      </c>
      <c r="P49" s="22">
        <f>VLOOKUP($R49,'1980'!$U$163:$AK$216,17)</f>
        <v>116</v>
      </c>
      <c r="R49">
        <v>38</v>
      </c>
    </row>
    <row r="50" spans="1:18">
      <c r="A50" s="44" t="s">
        <v>74</v>
      </c>
      <c r="B50" s="45">
        <f>VLOOKUP($R50,'1980'!$U$163:$AK$216,3)</f>
        <v>53</v>
      </c>
      <c r="C50" s="45">
        <f>VLOOKUP($R50,'1980'!$U$163:$AK$216,4)</f>
        <v>77</v>
      </c>
      <c r="D50" s="45">
        <f>VLOOKUP($R50,'1980'!$U$163:$AK$216,5)</f>
        <v>153</v>
      </c>
      <c r="E50" s="45">
        <f>VLOOKUP($R50,'1980'!$U$163:$AK$216,6)</f>
        <v>252</v>
      </c>
      <c r="F50" s="45">
        <f>VLOOKUP($R50,'1980'!$U$163:$AK$216,7)</f>
        <v>65</v>
      </c>
      <c r="G50" s="45">
        <f>VLOOKUP($R50,'1980'!$U$163:$AK$216,8)</f>
        <v>121</v>
      </c>
      <c r="H50" s="46">
        <f>VLOOKUP($R50,'1980'!$U$163:$AK$216,9)</f>
        <v>721</v>
      </c>
      <c r="I50" s="45">
        <f>VLOOKUP($R50,'1980'!$U$163:$AK$216,10)</f>
        <v>93</v>
      </c>
      <c r="J50" s="45">
        <f>VLOOKUP($R50,'1980'!$U$163:$AK$216,11)</f>
        <v>31</v>
      </c>
      <c r="K50" s="45">
        <f>VLOOKUP($R50,'1980'!$U$163:$AK$216,12)</f>
        <v>189</v>
      </c>
      <c r="L50" s="45">
        <f>VLOOKUP($R50,'1980'!$U$163:$AK$216,13)</f>
        <v>160</v>
      </c>
      <c r="M50" s="45">
        <f>VLOOKUP($R50,'1980'!$U$163:$AK$216,14)</f>
        <v>117</v>
      </c>
      <c r="N50" s="45">
        <f>VLOOKUP($R50,'1980'!$U$163:$AK$216,15)</f>
        <v>271</v>
      </c>
      <c r="O50" s="46">
        <f>VLOOKUP($R50,'1980'!$U$163:$AK$216,16)</f>
        <v>861</v>
      </c>
      <c r="P50" s="45">
        <f>VLOOKUP($R50,'1980'!$U$163:$AK$216,17)</f>
        <v>1582</v>
      </c>
      <c r="R50">
        <v>39</v>
      </c>
    </row>
    <row r="51" spans="1:18">
      <c r="A51" s="38" t="s">
        <v>75</v>
      </c>
      <c r="B51" s="22">
        <f>VLOOKUP($R51,'1980'!$U$163:$AK$216,3)</f>
        <v>51</v>
      </c>
      <c r="C51" s="22">
        <f>VLOOKUP($R51,'1980'!$U$163:$AK$216,4)</f>
        <v>101</v>
      </c>
      <c r="D51" s="22">
        <f>VLOOKUP($R51,'1980'!$U$163:$AK$216,5)</f>
        <v>134</v>
      </c>
      <c r="E51" s="22">
        <f>VLOOKUP($R51,'1980'!$U$163:$AK$216,6)</f>
        <v>161</v>
      </c>
      <c r="F51" s="22">
        <f>VLOOKUP($R51,'1980'!$U$163:$AK$216,7)</f>
        <v>0</v>
      </c>
      <c r="G51" s="22">
        <f>VLOOKUP($R51,'1980'!$U$163:$AK$216,8)</f>
        <v>159</v>
      </c>
      <c r="H51" s="23">
        <f>VLOOKUP($R51,'1980'!$U$163:$AK$216,9)</f>
        <v>606</v>
      </c>
      <c r="I51" s="22">
        <f>VLOOKUP($R51,'1980'!$U$163:$AK$216,10)</f>
        <v>49</v>
      </c>
      <c r="J51" s="22">
        <f>VLOOKUP($R51,'1980'!$U$163:$AK$216,11)</f>
        <v>14</v>
      </c>
      <c r="K51" s="22">
        <f>VLOOKUP($R51,'1980'!$U$163:$AK$216,12)</f>
        <v>42</v>
      </c>
      <c r="L51" s="22">
        <f>VLOOKUP($R51,'1980'!$U$163:$AK$216,13)</f>
        <v>73</v>
      </c>
      <c r="M51" s="22">
        <f>VLOOKUP($R51,'1980'!$U$163:$AK$216,14)</f>
        <v>10</v>
      </c>
      <c r="N51" s="22">
        <f>VLOOKUP($R51,'1980'!$U$163:$AK$216,15)</f>
        <v>54</v>
      </c>
      <c r="O51" s="23">
        <f>VLOOKUP($R51,'1980'!$U$163:$AK$216,16)</f>
        <v>242</v>
      </c>
      <c r="P51" s="22">
        <f>VLOOKUP($R51,'1980'!$U$163:$AK$216,17)</f>
        <v>848</v>
      </c>
      <c r="R51">
        <v>40</v>
      </c>
    </row>
    <row r="52" spans="1:18">
      <c r="A52" s="38" t="s">
        <v>76</v>
      </c>
      <c r="B52" s="22">
        <f>VLOOKUP($R52,'1980'!$U$163:$AK$216,3)</f>
        <v>37</v>
      </c>
      <c r="C52" s="22">
        <f>VLOOKUP($R52,'1980'!$U$163:$AK$216,4)</f>
        <v>92</v>
      </c>
      <c r="D52" s="22">
        <f>VLOOKUP($R52,'1980'!$U$163:$AK$216,5)</f>
        <v>114</v>
      </c>
      <c r="E52" s="22">
        <f>VLOOKUP($R52,'1980'!$U$163:$AK$216,6)</f>
        <v>86</v>
      </c>
      <c r="F52" s="22">
        <f>VLOOKUP($R52,'1980'!$U$163:$AK$216,7)</f>
        <v>18</v>
      </c>
      <c r="G52" s="22">
        <f>VLOOKUP($R52,'1980'!$U$163:$AK$216,8)</f>
        <v>42</v>
      </c>
      <c r="H52" s="23">
        <f>VLOOKUP($R52,'1980'!$U$163:$AK$216,9)</f>
        <v>389</v>
      </c>
      <c r="I52" s="22">
        <f>VLOOKUP($R52,'1980'!$U$163:$AK$216,10)</f>
        <v>10</v>
      </c>
      <c r="J52" s="22">
        <f>VLOOKUP($R52,'1980'!$U$163:$AK$216,11)</f>
        <v>6</v>
      </c>
      <c r="K52" s="22">
        <f>VLOOKUP($R52,'1980'!$U$163:$AK$216,12)</f>
        <v>45</v>
      </c>
      <c r="L52" s="22">
        <f>VLOOKUP($R52,'1980'!$U$163:$AK$216,13)</f>
        <v>54</v>
      </c>
      <c r="M52" s="22">
        <f>VLOOKUP($R52,'1980'!$U$163:$AK$216,14)</f>
        <v>17</v>
      </c>
      <c r="N52" s="22">
        <f>VLOOKUP($R52,'1980'!$U$163:$AK$216,15)</f>
        <v>29</v>
      </c>
      <c r="O52" s="23">
        <f>VLOOKUP($R52,'1980'!$U$163:$AK$216,16)</f>
        <v>161</v>
      </c>
      <c r="P52" s="22">
        <f>VLOOKUP($R52,'1980'!$U$163:$AK$216,17)</f>
        <v>550</v>
      </c>
      <c r="R52">
        <v>41</v>
      </c>
    </row>
    <row r="53" spans="1:18">
      <c r="A53" s="38" t="s">
        <v>77</v>
      </c>
      <c r="B53" s="22">
        <f>VLOOKUP($R53,'1980'!$U$163:$AK$216,3)</f>
        <v>68</v>
      </c>
      <c r="C53" s="22">
        <f>VLOOKUP($R53,'1980'!$U$163:$AK$216,4)</f>
        <v>178</v>
      </c>
      <c r="D53" s="22">
        <f>VLOOKUP($R53,'1980'!$U$163:$AK$216,5)</f>
        <v>337</v>
      </c>
      <c r="E53" s="22">
        <f>VLOOKUP($R53,'1980'!$U$163:$AK$216,6)</f>
        <v>212</v>
      </c>
      <c r="F53" s="22">
        <f>VLOOKUP($R53,'1980'!$U$163:$AK$216,7)</f>
        <v>68</v>
      </c>
      <c r="G53" s="22">
        <f>VLOOKUP($R53,'1980'!$U$163:$AK$216,8)</f>
        <v>118</v>
      </c>
      <c r="H53" s="23">
        <f>VLOOKUP($R53,'1980'!$U$163:$AK$216,9)</f>
        <v>981</v>
      </c>
      <c r="I53" s="22">
        <f>VLOOKUP($R53,'1980'!$U$163:$AK$216,10)</f>
        <v>47</v>
      </c>
      <c r="J53" s="22">
        <f>VLOOKUP($R53,'1980'!$U$163:$AK$216,11)</f>
        <v>47</v>
      </c>
      <c r="K53" s="22">
        <f>VLOOKUP($R53,'1980'!$U$163:$AK$216,12)</f>
        <v>274</v>
      </c>
      <c r="L53" s="22">
        <f>VLOOKUP($R53,'1980'!$U$163:$AK$216,13)</f>
        <v>106</v>
      </c>
      <c r="M53" s="22">
        <f>VLOOKUP($R53,'1980'!$U$163:$AK$216,14)</f>
        <v>39</v>
      </c>
      <c r="N53" s="22">
        <f>VLOOKUP($R53,'1980'!$U$163:$AK$216,15)</f>
        <v>227</v>
      </c>
      <c r="O53" s="23">
        <f>VLOOKUP($R53,'1980'!$U$163:$AK$216,16)</f>
        <v>740</v>
      </c>
      <c r="P53" s="22">
        <f>VLOOKUP($R53,'1980'!$U$163:$AK$216,17)</f>
        <v>1721</v>
      </c>
      <c r="R53">
        <v>42</v>
      </c>
    </row>
    <row r="54" spans="1:18">
      <c r="A54" s="44" t="s">
        <v>78</v>
      </c>
      <c r="B54" s="45">
        <f>VLOOKUP($R54,'1980'!$U$163:$AK$216,3)</f>
        <v>0</v>
      </c>
      <c r="C54" s="45">
        <f>VLOOKUP($R54,'1980'!$U$163:$AK$216,4)</f>
        <v>6</v>
      </c>
      <c r="D54" s="45">
        <f>VLOOKUP($R54,'1980'!$U$163:$AK$216,5)</f>
        <v>8</v>
      </c>
      <c r="E54" s="45">
        <f>VLOOKUP($R54,'1980'!$U$163:$AK$216,6)</f>
        <v>3</v>
      </c>
      <c r="F54" s="45">
        <f>VLOOKUP($R54,'1980'!$U$163:$AK$216,7)</f>
        <v>4</v>
      </c>
      <c r="G54" s="45">
        <f>VLOOKUP($R54,'1980'!$U$163:$AK$216,8)</f>
        <v>3</v>
      </c>
      <c r="H54" s="46">
        <f>VLOOKUP($R54,'1980'!$U$163:$AK$216,9)</f>
        <v>24</v>
      </c>
      <c r="I54" s="45">
        <f>VLOOKUP($R54,'1980'!$U$163:$AK$216,10)</f>
        <v>13</v>
      </c>
      <c r="J54" s="45">
        <f>VLOOKUP($R54,'1980'!$U$163:$AK$216,11)</f>
        <v>0</v>
      </c>
      <c r="K54" s="45">
        <f>VLOOKUP($R54,'1980'!$U$163:$AK$216,12)</f>
        <v>21</v>
      </c>
      <c r="L54" s="45">
        <f>VLOOKUP($R54,'1980'!$U$163:$AK$216,13)</f>
        <v>24</v>
      </c>
      <c r="M54" s="45">
        <f>VLOOKUP($R54,'1980'!$U$163:$AK$216,14)</f>
        <v>12</v>
      </c>
      <c r="N54" s="45">
        <f>VLOOKUP($R54,'1980'!$U$163:$AK$216,15)</f>
        <v>6</v>
      </c>
      <c r="O54" s="46">
        <f>VLOOKUP($R54,'1980'!$U$163:$AK$216,16)</f>
        <v>76</v>
      </c>
      <c r="P54" s="45">
        <f>VLOOKUP($R54,'1980'!$U$163:$AK$216,17)</f>
        <v>100</v>
      </c>
      <c r="R54">
        <v>44</v>
      </c>
    </row>
    <row r="55" spans="1:18">
      <c r="A55" s="38" t="s">
        <v>79</v>
      </c>
      <c r="B55" s="22">
        <f>VLOOKUP($R55,'1980'!$U$163:$AK$216,3)</f>
        <v>44</v>
      </c>
      <c r="C55" s="22">
        <f>VLOOKUP($R55,'1980'!$U$163:$AK$216,4)</f>
        <v>74</v>
      </c>
      <c r="D55" s="22">
        <f>VLOOKUP($R55,'1980'!$U$163:$AK$216,5)</f>
        <v>160</v>
      </c>
      <c r="E55" s="22">
        <f>VLOOKUP($R55,'1980'!$U$163:$AK$216,6)</f>
        <v>206</v>
      </c>
      <c r="F55" s="22">
        <f>VLOOKUP($R55,'1980'!$U$163:$AK$216,7)</f>
        <v>39</v>
      </c>
      <c r="G55" s="22">
        <f>VLOOKUP($R55,'1980'!$U$163:$AK$216,8)</f>
        <v>124</v>
      </c>
      <c r="H55" s="23">
        <f>VLOOKUP($R55,'1980'!$U$163:$AK$216,9)</f>
        <v>647</v>
      </c>
      <c r="I55" s="22">
        <f>VLOOKUP($R55,'1980'!$U$163:$AK$216,10)</f>
        <v>19</v>
      </c>
      <c r="J55" s="22">
        <f>VLOOKUP($R55,'1980'!$U$163:$AK$216,11)</f>
        <v>0</v>
      </c>
      <c r="K55" s="22">
        <f>VLOOKUP($R55,'1980'!$U$163:$AK$216,12)</f>
        <v>69</v>
      </c>
      <c r="L55" s="22">
        <f>VLOOKUP($R55,'1980'!$U$163:$AK$216,13)</f>
        <v>61</v>
      </c>
      <c r="M55" s="22">
        <f>VLOOKUP($R55,'1980'!$U$163:$AK$216,14)</f>
        <v>19</v>
      </c>
      <c r="N55" s="22">
        <f>VLOOKUP($R55,'1980'!$U$163:$AK$216,15)</f>
        <v>29</v>
      </c>
      <c r="O55" s="23">
        <f>VLOOKUP($R55,'1980'!$U$163:$AK$216,16)</f>
        <v>197</v>
      </c>
      <c r="P55" s="22">
        <f>VLOOKUP($R55,'1980'!$U$163:$AK$216,17)</f>
        <v>844</v>
      </c>
      <c r="R55">
        <v>45</v>
      </c>
    </row>
    <row r="56" spans="1:18">
      <c r="A56" s="38" t="s">
        <v>80</v>
      </c>
      <c r="B56" s="22">
        <f>VLOOKUP($R56,'1980'!$U$163:$AK$216,3)</f>
        <v>19</v>
      </c>
      <c r="C56" s="22">
        <f>VLOOKUP($R56,'1980'!$U$163:$AK$216,4)</f>
        <v>55</v>
      </c>
      <c r="D56" s="22">
        <f>VLOOKUP($R56,'1980'!$U$163:$AK$216,5)</f>
        <v>29</v>
      </c>
      <c r="E56" s="22">
        <f>VLOOKUP($R56,'1980'!$U$163:$AK$216,6)</f>
        <v>31</v>
      </c>
      <c r="F56" s="22">
        <f>VLOOKUP($R56,'1980'!$U$163:$AK$216,7)</f>
        <v>3</v>
      </c>
      <c r="G56" s="22">
        <f>VLOOKUP($R56,'1980'!$U$163:$AK$216,8)</f>
        <v>28</v>
      </c>
      <c r="H56" s="23">
        <f>VLOOKUP($R56,'1980'!$U$163:$AK$216,9)</f>
        <v>165</v>
      </c>
      <c r="I56" s="22">
        <f>VLOOKUP($R56,'1980'!$U$163:$AK$216,10)</f>
        <v>0</v>
      </c>
      <c r="J56" s="22">
        <f>VLOOKUP($R56,'1980'!$U$163:$AK$216,11)</f>
        <v>0</v>
      </c>
      <c r="K56" s="22">
        <f>VLOOKUP($R56,'1980'!$U$163:$AK$216,12)</f>
        <v>5</v>
      </c>
      <c r="L56" s="22">
        <f>VLOOKUP($R56,'1980'!$U$163:$AK$216,13)</f>
        <v>3</v>
      </c>
      <c r="M56" s="22">
        <f>VLOOKUP($R56,'1980'!$U$163:$AK$216,14)</f>
        <v>0</v>
      </c>
      <c r="N56" s="22">
        <f>VLOOKUP($R56,'1980'!$U$163:$AK$216,15)</f>
        <v>2</v>
      </c>
      <c r="O56" s="23">
        <f>VLOOKUP($R56,'1980'!$U$163:$AK$216,16)</f>
        <v>10</v>
      </c>
      <c r="P56" s="22">
        <f>VLOOKUP($R56,'1980'!$U$163:$AK$216,17)</f>
        <v>175</v>
      </c>
      <c r="R56">
        <v>46</v>
      </c>
    </row>
    <row r="57" spans="1:18">
      <c r="A57" s="38" t="s">
        <v>81</v>
      </c>
      <c r="B57" s="22">
        <f>VLOOKUP($R57,'1980'!$U$163:$AK$216,3)</f>
        <v>70</v>
      </c>
      <c r="C57" s="22">
        <f>VLOOKUP($R57,'1980'!$U$163:$AK$216,4)</f>
        <v>92</v>
      </c>
      <c r="D57" s="22">
        <f>VLOOKUP($R57,'1980'!$U$163:$AK$216,5)</f>
        <v>212</v>
      </c>
      <c r="E57" s="22">
        <f>VLOOKUP($R57,'1980'!$U$163:$AK$216,6)</f>
        <v>117</v>
      </c>
      <c r="F57" s="22">
        <f>VLOOKUP($R57,'1980'!$U$163:$AK$216,7)</f>
        <v>65</v>
      </c>
      <c r="G57" s="22">
        <f>VLOOKUP($R57,'1980'!$U$163:$AK$216,8)</f>
        <v>114</v>
      </c>
      <c r="H57" s="23">
        <f>VLOOKUP($R57,'1980'!$U$163:$AK$216,9)</f>
        <v>670</v>
      </c>
      <c r="I57" s="22">
        <f>VLOOKUP($R57,'1980'!$U$163:$AK$216,10)</f>
        <v>43</v>
      </c>
      <c r="J57" s="22">
        <f>VLOOKUP($R57,'1980'!$U$163:$AK$216,11)</f>
        <v>4</v>
      </c>
      <c r="K57" s="22">
        <f>VLOOKUP($R57,'1980'!$U$163:$AK$216,12)</f>
        <v>162</v>
      </c>
      <c r="L57" s="22">
        <f>VLOOKUP($R57,'1980'!$U$163:$AK$216,13)</f>
        <v>42</v>
      </c>
      <c r="M57" s="22">
        <f>VLOOKUP($R57,'1980'!$U$163:$AK$216,14)</f>
        <v>39</v>
      </c>
      <c r="N57" s="22">
        <f>VLOOKUP($R57,'1980'!$U$163:$AK$216,15)</f>
        <v>77</v>
      </c>
      <c r="O57" s="23">
        <f>VLOOKUP($R57,'1980'!$U$163:$AK$216,16)</f>
        <v>367</v>
      </c>
      <c r="P57" s="22">
        <f>VLOOKUP($R57,'1980'!$U$163:$AK$216,17)</f>
        <v>1037</v>
      </c>
      <c r="R57">
        <v>47</v>
      </c>
    </row>
    <row r="58" spans="1:18">
      <c r="A58" s="44" t="s">
        <v>82</v>
      </c>
      <c r="B58" s="45">
        <f>VLOOKUP($R58,'1980'!$U$163:$AK$216,3)</f>
        <v>243</v>
      </c>
      <c r="C58" s="45">
        <f>VLOOKUP($R58,'1980'!$U$163:$AK$216,4)</f>
        <v>496</v>
      </c>
      <c r="D58" s="45">
        <f>VLOOKUP($R58,'1980'!$U$163:$AK$216,5)</f>
        <v>305</v>
      </c>
      <c r="E58" s="45">
        <f>VLOOKUP($R58,'1980'!$U$163:$AK$216,6)</f>
        <v>669</v>
      </c>
      <c r="F58" s="45">
        <f>VLOOKUP($R58,'1980'!$U$163:$AK$216,7)</f>
        <v>90</v>
      </c>
      <c r="G58" s="45">
        <f>VLOOKUP($R58,'1980'!$U$163:$AK$216,8)</f>
        <v>320</v>
      </c>
      <c r="H58" s="46">
        <f>VLOOKUP($R58,'1980'!$U$163:$AK$216,9)</f>
        <v>2123</v>
      </c>
      <c r="I58" s="45">
        <f>VLOOKUP($R58,'1980'!$U$163:$AK$216,10)</f>
        <v>343</v>
      </c>
      <c r="J58" s="45">
        <f>VLOOKUP($R58,'1980'!$U$163:$AK$216,11)</f>
        <v>209</v>
      </c>
      <c r="K58" s="45">
        <f>VLOOKUP($R58,'1980'!$U$163:$AK$216,12)</f>
        <v>480</v>
      </c>
      <c r="L58" s="45">
        <f>VLOOKUP($R58,'1980'!$U$163:$AK$216,13)</f>
        <v>363</v>
      </c>
      <c r="M58" s="45">
        <f>VLOOKUP($R58,'1980'!$U$163:$AK$216,14)</f>
        <v>91</v>
      </c>
      <c r="N58" s="45">
        <f>VLOOKUP($R58,'1980'!$U$163:$AK$216,15)</f>
        <v>214</v>
      </c>
      <c r="O58" s="46">
        <f>VLOOKUP($R58,'1980'!$U$163:$AK$216,16)</f>
        <v>1700</v>
      </c>
      <c r="P58" s="45">
        <f>VLOOKUP($R58,'1980'!$U$163:$AK$216,17)</f>
        <v>3823</v>
      </c>
      <c r="R58">
        <v>48</v>
      </c>
    </row>
    <row r="59" spans="1:18">
      <c r="A59" s="38" t="s">
        <v>83</v>
      </c>
      <c r="B59" s="22">
        <f>VLOOKUP($R59,'1980'!$U$163:$AK$216,3)</f>
        <v>31</v>
      </c>
      <c r="C59" s="22">
        <f>VLOOKUP($R59,'1980'!$U$163:$AK$216,4)</f>
        <v>25</v>
      </c>
      <c r="D59" s="22">
        <f>VLOOKUP($R59,'1980'!$U$163:$AK$216,5)</f>
        <v>32</v>
      </c>
      <c r="E59" s="22">
        <f>VLOOKUP($R59,'1980'!$U$163:$AK$216,6)</f>
        <v>31</v>
      </c>
      <c r="F59" s="22">
        <f>VLOOKUP($R59,'1980'!$U$163:$AK$216,7)</f>
        <v>12</v>
      </c>
      <c r="G59" s="22">
        <f>VLOOKUP($R59,'1980'!$U$163:$AK$216,8)</f>
        <v>19</v>
      </c>
      <c r="H59" s="23">
        <f>VLOOKUP($R59,'1980'!$U$163:$AK$216,9)</f>
        <v>150</v>
      </c>
      <c r="I59" s="22">
        <f>VLOOKUP($R59,'1980'!$U$163:$AK$216,10)</f>
        <v>23</v>
      </c>
      <c r="J59" s="22">
        <f>VLOOKUP($R59,'1980'!$U$163:$AK$216,11)</f>
        <v>0</v>
      </c>
      <c r="K59" s="22">
        <f>VLOOKUP($R59,'1980'!$U$163:$AK$216,12)</f>
        <v>20</v>
      </c>
      <c r="L59" s="22">
        <f>VLOOKUP($R59,'1980'!$U$163:$AK$216,13)</f>
        <v>52</v>
      </c>
      <c r="M59" s="22">
        <f>VLOOKUP($R59,'1980'!$U$163:$AK$216,14)</f>
        <v>21</v>
      </c>
      <c r="N59" s="22">
        <f>VLOOKUP($R59,'1980'!$U$163:$AK$216,15)</f>
        <v>17</v>
      </c>
      <c r="O59" s="23">
        <f>VLOOKUP($R59,'1980'!$U$163:$AK$216,16)</f>
        <v>133</v>
      </c>
      <c r="P59" s="22">
        <f>VLOOKUP($R59,'1980'!$U$163:$AK$216,17)</f>
        <v>283</v>
      </c>
      <c r="R59">
        <v>49</v>
      </c>
    </row>
    <row r="60" spans="1:18">
      <c r="A60" s="38" t="s">
        <v>84</v>
      </c>
      <c r="B60" s="22">
        <f>VLOOKUP($R60,'1980'!$U$163:$AK$216,3)</f>
        <v>3</v>
      </c>
      <c r="C60" s="22">
        <f>VLOOKUP($R60,'1980'!$U$163:$AK$216,4)</f>
        <v>19</v>
      </c>
      <c r="D60" s="22">
        <f>VLOOKUP($R60,'1980'!$U$163:$AK$216,5)</f>
        <v>21</v>
      </c>
      <c r="E60" s="22">
        <f>VLOOKUP($R60,'1980'!$U$163:$AK$216,6)</f>
        <v>21</v>
      </c>
      <c r="F60" s="22">
        <f>VLOOKUP($R60,'1980'!$U$163:$AK$216,7)</f>
        <v>5</v>
      </c>
      <c r="G60" s="22">
        <f>VLOOKUP($R60,'1980'!$U$163:$AK$216,8)</f>
        <v>15</v>
      </c>
      <c r="H60" s="23">
        <f>VLOOKUP($R60,'1980'!$U$163:$AK$216,9)</f>
        <v>84</v>
      </c>
      <c r="I60" s="22">
        <f>VLOOKUP($R60,'1980'!$U$163:$AK$216,10)</f>
        <v>1</v>
      </c>
      <c r="J60" s="22">
        <f>VLOOKUP($R60,'1980'!$U$163:$AK$216,11)</f>
        <v>1</v>
      </c>
      <c r="K60" s="22">
        <f>VLOOKUP($R60,'1980'!$U$163:$AK$216,12)</f>
        <v>4</v>
      </c>
      <c r="L60" s="22">
        <f>VLOOKUP($R60,'1980'!$U$163:$AK$216,13)</f>
        <v>0</v>
      </c>
      <c r="M60" s="22">
        <f>VLOOKUP($R60,'1980'!$U$163:$AK$216,14)</f>
        <v>0</v>
      </c>
      <c r="N60" s="22">
        <f>VLOOKUP($R60,'1980'!$U$163:$AK$216,15)</f>
        <v>4</v>
      </c>
      <c r="O60" s="23">
        <f>VLOOKUP($R60,'1980'!$U$163:$AK$216,16)</f>
        <v>10</v>
      </c>
      <c r="P60" s="22">
        <f>VLOOKUP($R60,'1980'!$U$163:$AK$216,17)</f>
        <v>94</v>
      </c>
      <c r="R60">
        <v>50</v>
      </c>
    </row>
    <row r="61" spans="1:18">
      <c r="A61" s="38" t="s">
        <v>85</v>
      </c>
      <c r="B61" s="22">
        <f>VLOOKUP($R61,'1980'!$U$163:$AK$216,3)</f>
        <v>57</v>
      </c>
      <c r="C61" s="22">
        <f>VLOOKUP($R61,'1980'!$U$163:$AK$216,4)</f>
        <v>103</v>
      </c>
      <c r="D61" s="22">
        <f>VLOOKUP($R61,'1980'!$U$163:$AK$216,5)</f>
        <v>156</v>
      </c>
      <c r="E61" s="22">
        <f>VLOOKUP($R61,'1980'!$U$163:$AK$216,6)</f>
        <v>172</v>
      </c>
      <c r="F61" s="22">
        <f>VLOOKUP($R61,'1980'!$U$163:$AK$216,7)</f>
        <v>26</v>
      </c>
      <c r="G61" s="22">
        <f>VLOOKUP($R61,'1980'!$U$163:$AK$216,8)</f>
        <v>80</v>
      </c>
      <c r="H61" s="23">
        <f>VLOOKUP($R61,'1980'!$U$163:$AK$216,9)</f>
        <v>594</v>
      </c>
      <c r="I61" s="22">
        <f>VLOOKUP($R61,'1980'!$U$163:$AK$216,10)</f>
        <v>28</v>
      </c>
      <c r="J61" s="22">
        <f>VLOOKUP($R61,'1980'!$U$163:$AK$216,11)</f>
        <v>25</v>
      </c>
      <c r="K61" s="22">
        <f>VLOOKUP($R61,'1980'!$U$163:$AK$216,12)</f>
        <v>89</v>
      </c>
      <c r="L61" s="22">
        <f>VLOOKUP($R61,'1980'!$U$163:$AK$216,13)</f>
        <v>93</v>
      </c>
      <c r="M61" s="22">
        <f>VLOOKUP($R61,'1980'!$U$163:$AK$216,14)</f>
        <v>25</v>
      </c>
      <c r="N61" s="22">
        <f>VLOOKUP($R61,'1980'!$U$163:$AK$216,15)</f>
        <v>47</v>
      </c>
      <c r="O61" s="23">
        <f>VLOOKUP($R61,'1980'!$U$163:$AK$216,16)</f>
        <v>307</v>
      </c>
      <c r="P61" s="22">
        <f>VLOOKUP($R61,'1980'!$U$163:$AK$216,17)</f>
        <v>901</v>
      </c>
      <c r="R61">
        <v>51</v>
      </c>
    </row>
    <row r="62" spans="1:18">
      <c r="A62" s="44" t="s">
        <v>86</v>
      </c>
      <c r="B62" s="45">
        <f>VLOOKUP($R62,'1980'!$U$163:$AK$216,3)</f>
        <v>34</v>
      </c>
      <c r="C62" s="45">
        <f>VLOOKUP($R62,'1980'!$U$163:$AK$216,4)</f>
        <v>56</v>
      </c>
      <c r="D62" s="45">
        <f>VLOOKUP($R62,'1980'!$U$163:$AK$216,5)</f>
        <v>78</v>
      </c>
      <c r="E62" s="45">
        <f>VLOOKUP($R62,'1980'!$U$163:$AK$216,6)</f>
        <v>42</v>
      </c>
      <c r="F62" s="45">
        <f>VLOOKUP($R62,'1980'!$U$163:$AK$216,7)</f>
        <v>27</v>
      </c>
      <c r="G62" s="45">
        <f>VLOOKUP($R62,'1980'!$U$163:$AK$216,8)</f>
        <v>55</v>
      </c>
      <c r="H62" s="46">
        <f>VLOOKUP($R62,'1980'!$U$163:$AK$216,9)</f>
        <v>292</v>
      </c>
      <c r="I62" s="45">
        <f>VLOOKUP($R62,'1980'!$U$163:$AK$216,10)</f>
        <v>36</v>
      </c>
      <c r="J62" s="45">
        <f>VLOOKUP($R62,'1980'!$U$163:$AK$216,11)</f>
        <v>17</v>
      </c>
      <c r="K62" s="45">
        <f>VLOOKUP($R62,'1980'!$U$163:$AK$216,12)</f>
        <v>89</v>
      </c>
      <c r="L62" s="45">
        <f>VLOOKUP($R62,'1980'!$U$163:$AK$216,13)</f>
        <v>78</v>
      </c>
      <c r="M62" s="45">
        <f>VLOOKUP($R62,'1980'!$U$163:$AK$216,14)</f>
        <v>138</v>
      </c>
      <c r="N62" s="45">
        <f>VLOOKUP($R62,'1980'!$U$163:$AK$216,15)</f>
        <v>48</v>
      </c>
      <c r="O62" s="46">
        <f>VLOOKUP($R62,'1980'!$U$163:$AK$216,16)</f>
        <v>406</v>
      </c>
      <c r="P62" s="45">
        <f>VLOOKUP($R62,'1980'!$U$163:$AK$216,17)</f>
        <v>698</v>
      </c>
      <c r="R62">
        <v>53</v>
      </c>
    </row>
    <row r="63" spans="1:18">
      <c r="A63" s="38" t="s">
        <v>87</v>
      </c>
      <c r="B63" s="22">
        <f>VLOOKUP($R63,'1980'!$U$163:$AK$216,3)</f>
        <v>14</v>
      </c>
      <c r="C63" s="22">
        <f>VLOOKUP($R63,'1980'!$U$163:$AK$216,4)</f>
        <v>50</v>
      </c>
      <c r="D63" s="22">
        <f>VLOOKUP($R63,'1980'!$U$163:$AK$216,5)</f>
        <v>101</v>
      </c>
      <c r="E63" s="22">
        <f>VLOOKUP($R63,'1980'!$U$163:$AK$216,6)</f>
        <v>138</v>
      </c>
      <c r="F63" s="22">
        <f>VLOOKUP($R63,'1980'!$U$163:$AK$216,7)</f>
        <v>4</v>
      </c>
      <c r="G63" s="22">
        <f>VLOOKUP($R63,'1980'!$U$163:$AK$216,8)</f>
        <v>44</v>
      </c>
      <c r="H63" s="23">
        <f>VLOOKUP($R63,'1980'!$U$163:$AK$216,9)</f>
        <v>351</v>
      </c>
      <c r="I63" s="22">
        <f>VLOOKUP($R63,'1980'!$U$163:$AK$216,10)</f>
        <v>11</v>
      </c>
      <c r="J63" s="22">
        <f>VLOOKUP($R63,'1980'!$U$163:$AK$216,11)</f>
        <v>4</v>
      </c>
      <c r="K63" s="22">
        <f>VLOOKUP($R63,'1980'!$U$163:$AK$216,12)</f>
        <v>25</v>
      </c>
      <c r="L63" s="22">
        <f>VLOOKUP($R63,'1980'!$U$163:$AK$216,13)</f>
        <v>13</v>
      </c>
      <c r="M63" s="22">
        <f>VLOOKUP($R63,'1980'!$U$163:$AK$216,14)</f>
        <v>6</v>
      </c>
      <c r="N63" s="22">
        <f>VLOOKUP($R63,'1980'!$U$163:$AK$216,15)</f>
        <v>15</v>
      </c>
      <c r="O63" s="23">
        <f>VLOOKUP($R63,'1980'!$U$163:$AK$216,16)</f>
        <v>74</v>
      </c>
      <c r="P63" s="22">
        <f>VLOOKUP($R63,'1980'!$U$163:$AK$216,17)</f>
        <v>425</v>
      </c>
      <c r="R63">
        <v>54</v>
      </c>
    </row>
    <row r="64" spans="1:18">
      <c r="A64" s="38" t="s">
        <v>88</v>
      </c>
      <c r="B64" s="22">
        <f>VLOOKUP($R64,'1980'!$U$163:$AK$216,3)</f>
        <v>20</v>
      </c>
      <c r="C64" s="22">
        <f>VLOOKUP($R64,'1980'!$U$163:$AK$216,4)</f>
        <v>139</v>
      </c>
      <c r="D64" s="22">
        <f>VLOOKUP($R64,'1980'!$U$163:$AK$216,5)</f>
        <v>148</v>
      </c>
      <c r="E64" s="22">
        <f>VLOOKUP($R64,'1980'!$U$163:$AK$216,6)</f>
        <v>118</v>
      </c>
      <c r="F64" s="22">
        <f>VLOOKUP($R64,'1980'!$U$163:$AK$216,7)</f>
        <v>33</v>
      </c>
      <c r="G64" s="22">
        <f>VLOOKUP($R64,'1980'!$U$163:$AK$216,8)</f>
        <v>108</v>
      </c>
      <c r="H64" s="23">
        <f>VLOOKUP($R64,'1980'!$U$163:$AK$216,9)</f>
        <v>566</v>
      </c>
      <c r="I64" s="22">
        <f>VLOOKUP($R64,'1980'!$U$163:$AK$216,10)</f>
        <v>6</v>
      </c>
      <c r="J64" s="22">
        <f>VLOOKUP($R64,'1980'!$U$163:$AK$216,11)</f>
        <v>49</v>
      </c>
      <c r="K64" s="22">
        <f>VLOOKUP($R64,'1980'!$U$163:$AK$216,12)</f>
        <v>20</v>
      </c>
      <c r="L64" s="22">
        <f>VLOOKUP($R64,'1980'!$U$163:$AK$216,13)</f>
        <v>51</v>
      </c>
      <c r="M64" s="22">
        <f>VLOOKUP($R64,'1980'!$U$163:$AK$216,14)</f>
        <v>6</v>
      </c>
      <c r="N64" s="22">
        <f>VLOOKUP($R64,'1980'!$U$163:$AK$216,15)</f>
        <v>27</v>
      </c>
      <c r="O64" s="23">
        <f>VLOOKUP($R64,'1980'!$U$163:$AK$216,16)</f>
        <v>159</v>
      </c>
      <c r="P64" s="22">
        <f>VLOOKUP($R64,'1980'!$U$163:$AK$216,17)</f>
        <v>725</v>
      </c>
      <c r="R64">
        <v>55</v>
      </c>
    </row>
    <row r="65" spans="1:18" ht="15" thickBot="1">
      <c r="A65" s="38" t="s">
        <v>89</v>
      </c>
      <c r="B65" s="22">
        <f>VLOOKUP($R65,'1980'!$U$163:$AK$216,3)</f>
        <v>42</v>
      </c>
      <c r="C65" s="22">
        <f>VLOOKUP($R65,'1980'!$U$163:$AK$216,4)</f>
        <v>35</v>
      </c>
      <c r="D65" s="22">
        <f>VLOOKUP($R65,'1980'!$U$163:$AK$216,5)</f>
        <v>28</v>
      </c>
      <c r="E65" s="22">
        <f>VLOOKUP($R65,'1980'!$U$163:$AK$216,6)</f>
        <v>25</v>
      </c>
      <c r="F65" s="22">
        <f>VLOOKUP($R65,'1980'!$U$163:$AK$216,7)</f>
        <v>10</v>
      </c>
      <c r="G65" s="22">
        <f>VLOOKUP($R65,'1980'!$U$163:$AK$216,8)</f>
        <v>9</v>
      </c>
      <c r="H65" s="23">
        <f>VLOOKUP($R65,'1980'!$U$163:$AK$216,9)</f>
        <v>149</v>
      </c>
      <c r="I65" s="22">
        <f>VLOOKUP($R65,'1980'!$U$163:$AK$216,10)</f>
        <v>4</v>
      </c>
      <c r="J65" s="22">
        <f>VLOOKUP($R65,'1980'!$U$163:$AK$216,11)</f>
        <v>2</v>
      </c>
      <c r="K65" s="22">
        <f>VLOOKUP($R65,'1980'!$U$163:$AK$216,12)</f>
        <v>8</v>
      </c>
      <c r="L65" s="22">
        <f>VLOOKUP($R65,'1980'!$U$163:$AK$216,13)</f>
        <v>5</v>
      </c>
      <c r="M65" s="22">
        <f>VLOOKUP($R65,'1980'!$U$163:$AK$216,14)</f>
        <v>1</v>
      </c>
      <c r="N65" s="22">
        <f>VLOOKUP($R65,'1980'!$U$163:$AK$216,15)</f>
        <v>4</v>
      </c>
      <c r="O65" s="23">
        <f>VLOOKUP($R65,'1980'!$U$163:$AK$216,16)</f>
        <v>24</v>
      </c>
      <c r="P65" s="22">
        <f>VLOOKUP($R65,'1980'!$U$163:$AK$216,17)</f>
        <v>173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2070</v>
      </c>
      <c r="C66" s="47">
        <f t="shared" si="0"/>
        <v>4571</v>
      </c>
      <c r="D66" s="47">
        <f t="shared" si="0"/>
        <v>5647</v>
      </c>
      <c r="E66" s="47">
        <f t="shared" si="0"/>
        <v>6107</v>
      </c>
      <c r="F66" s="47">
        <f t="shared" si="0"/>
        <v>1706</v>
      </c>
      <c r="G66" s="47">
        <f t="shared" si="0"/>
        <v>4051</v>
      </c>
      <c r="H66" s="48">
        <f t="shared" si="0"/>
        <v>24152</v>
      </c>
      <c r="I66" s="47">
        <f t="shared" si="0"/>
        <v>1929</v>
      </c>
      <c r="J66" s="47">
        <f t="shared" si="0"/>
        <v>1249</v>
      </c>
      <c r="K66" s="47">
        <f t="shared" si="0"/>
        <v>5889</v>
      </c>
      <c r="L66" s="47">
        <f t="shared" si="0"/>
        <v>4644</v>
      </c>
      <c r="M66" s="47">
        <f t="shared" si="0"/>
        <v>1595</v>
      </c>
      <c r="N66" s="47">
        <f t="shared" si="0"/>
        <v>3131</v>
      </c>
      <c r="O66" s="48">
        <f t="shared" si="0"/>
        <v>18437</v>
      </c>
      <c r="P66" s="47">
        <f t="shared" si="0"/>
        <v>42589</v>
      </c>
    </row>
    <row r="67" spans="1:18">
      <c r="A67" s="44" t="s">
        <v>91</v>
      </c>
      <c r="B67" s="45">
        <f>VLOOKUP($R67,'1980'!$U$163:$AK$216,3)</f>
        <v>60</v>
      </c>
      <c r="C67" s="45">
        <f>VLOOKUP($R67,'1980'!$U$163:$AK$216,4)</f>
        <v>34</v>
      </c>
      <c r="D67" s="45">
        <f>VLOOKUP($R67,'1980'!$U$163:$AK$216,5)</f>
        <v>41</v>
      </c>
      <c r="E67" s="45">
        <f>VLOOKUP($R67,'1980'!$U$163:$AK$216,6)</f>
        <v>42</v>
      </c>
      <c r="F67" s="45">
        <f>VLOOKUP($R67,'1980'!$U$163:$AK$216,7)</f>
        <v>34</v>
      </c>
      <c r="G67" s="45">
        <f>VLOOKUP($R67,'1980'!$U$163:$AK$216,8)</f>
        <v>85</v>
      </c>
      <c r="H67" s="46">
        <f>VLOOKUP($R67,'1980'!$U$163:$AK$216,9)</f>
        <v>296</v>
      </c>
      <c r="I67" s="45">
        <f>VLOOKUP($R67,'1980'!$U$163:$AK$216,10)</f>
        <v>17</v>
      </c>
      <c r="J67" s="45">
        <f>VLOOKUP($R67,'1980'!$U$163:$AK$216,11)</f>
        <v>40</v>
      </c>
      <c r="K67" s="45">
        <f>VLOOKUP($R67,'1980'!$U$163:$AK$216,12)</f>
        <v>73</v>
      </c>
      <c r="L67" s="45">
        <f>VLOOKUP($R67,'1980'!$U$163:$AK$216,13)</f>
        <v>41</v>
      </c>
      <c r="M67" s="45">
        <f>VLOOKUP($R67,'1980'!$U$163:$AK$216,14)</f>
        <v>19</v>
      </c>
      <c r="N67" s="45">
        <f>VLOOKUP($R67,'1980'!$U$163:$AK$216,15)</f>
        <v>28</v>
      </c>
      <c r="O67" s="46">
        <f>VLOOKUP($R67,'1980'!$U$163:$AK$216,16)</f>
        <v>218</v>
      </c>
      <c r="P67" s="45">
        <f>VLOOKUP($R67,'1980'!$U$163:$AK$216,17)</f>
        <v>514</v>
      </c>
      <c r="R67">
        <v>72</v>
      </c>
    </row>
    <row r="68" spans="1:18">
      <c r="A68" s="61" t="s">
        <v>92</v>
      </c>
      <c r="B68" s="45">
        <f t="shared" ref="B68:P68" si="1">B66+B67</f>
        <v>2130</v>
      </c>
      <c r="C68" s="45">
        <f t="shared" si="1"/>
        <v>4605</v>
      </c>
      <c r="D68" s="45">
        <f t="shared" si="1"/>
        <v>5688</v>
      </c>
      <c r="E68" s="45">
        <f t="shared" si="1"/>
        <v>6149</v>
      </c>
      <c r="F68" s="45">
        <f t="shared" si="1"/>
        <v>1740</v>
      </c>
      <c r="G68" s="45">
        <f t="shared" si="1"/>
        <v>4136</v>
      </c>
      <c r="H68" s="46">
        <f t="shared" si="1"/>
        <v>24448</v>
      </c>
      <c r="I68" s="45">
        <f t="shared" si="1"/>
        <v>1946</v>
      </c>
      <c r="J68" s="45">
        <f t="shared" si="1"/>
        <v>1289</v>
      </c>
      <c r="K68" s="45">
        <f t="shared" si="1"/>
        <v>5962</v>
      </c>
      <c r="L68" s="45">
        <f t="shared" si="1"/>
        <v>4685</v>
      </c>
      <c r="M68" s="45">
        <f t="shared" si="1"/>
        <v>1614</v>
      </c>
      <c r="N68" s="45">
        <f t="shared" si="1"/>
        <v>3159</v>
      </c>
      <c r="O68" s="46">
        <f t="shared" si="1"/>
        <v>18655</v>
      </c>
      <c r="P68" s="45">
        <f t="shared" si="1"/>
        <v>43103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D260-7049-4963-A703-1B8EA7B5CBF2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VLOOKUP($R15,'1980'!$U$109:$AK$162,3)</f>
        <v>36</v>
      </c>
      <c r="C15" s="22">
        <f>VLOOKUP($R15,'1980'!$U$109:$AK$162,4)</f>
        <v>135</v>
      </c>
      <c r="D15" s="22">
        <f>VLOOKUP($R15,'1980'!$U$109:$AK$162,5)</f>
        <v>165</v>
      </c>
      <c r="E15" s="22">
        <f>VLOOKUP($R15,'1980'!$U$109:$AK$162,6)</f>
        <v>136</v>
      </c>
      <c r="F15" s="22">
        <f>VLOOKUP($R15,'1980'!$U$109:$AK$162,7)</f>
        <v>35</v>
      </c>
      <c r="G15" s="22">
        <f>VLOOKUP($R15,'1980'!$U$109:$AK$162,8)</f>
        <v>50</v>
      </c>
      <c r="H15" s="23">
        <f>VLOOKUP($R15,'1980'!$U$109:$AK$162,9)</f>
        <v>557</v>
      </c>
      <c r="I15" s="22">
        <f>VLOOKUP($R15,'1980'!$U$109:$AK$162,10)</f>
        <v>18</v>
      </c>
      <c r="J15" s="22">
        <f>VLOOKUP($R15,'1980'!$U$109:$AK$162,11)</f>
        <v>0</v>
      </c>
      <c r="K15" s="22">
        <f>VLOOKUP($R15,'1980'!$U$109:$AK$162,12)</f>
        <v>57</v>
      </c>
      <c r="L15" s="22">
        <f>VLOOKUP($R15,'1980'!$U$109:$AK$162,13)</f>
        <v>69</v>
      </c>
      <c r="M15" s="22">
        <f>VLOOKUP($R15,'1980'!$U$109:$AK$162,14)</f>
        <v>58</v>
      </c>
      <c r="N15" s="22">
        <f>VLOOKUP($R15,'1980'!$U$109:$AK$162,15)</f>
        <v>80</v>
      </c>
      <c r="O15" s="23">
        <f>VLOOKUP($R15,'1980'!$U$109:$AK$162,16)</f>
        <v>282</v>
      </c>
      <c r="P15" s="22">
        <f>VLOOKUP($R15,'1980'!$U$109:$AK$162,17)</f>
        <v>839</v>
      </c>
      <c r="R15">
        <v>1</v>
      </c>
    </row>
    <row r="16" spans="1:18">
      <c r="A16" s="38" t="s">
        <v>40</v>
      </c>
      <c r="B16" s="22">
        <f>VLOOKUP($R16,'1980'!$U$109:$AK$162,3)</f>
        <v>35</v>
      </c>
      <c r="C16" s="22">
        <f>VLOOKUP($R16,'1980'!$U$109:$AK$162,4)</f>
        <v>0</v>
      </c>
      <c r="D16" s="22">
        <f>VLOOKUP($R16,'1980'!$U$109:$AK$162,5)</f>
        <v>19</v>
      </c>
      <c r="E16" s="22">
        <f>VLOOKUP($R16,'1980'!$U$109:$AK$162,6)</f>
        <v>17</v>
      </c>
      <c r="F16" s="22">
        <f>VLOOKUP($R16,'1980'!$U$109:$AK$162,7)</f>
        <v>3</v>
      </c>
      <c r="G16" s="22">
        <f>VLOOKUP($R16,'1980'!$U$109:$AK$162,8)</f>
        <v>3</v>
      </c>
      <c r="H16" s="23">
        <f>VLOOKUP($R16,'1980'!$U$109:$AK$162,9)</f>
        <v>77</v>
      </c>
      <c r="I16" s="22">
        <f>VLOOKUP($R16,'1980'!$U$109:$AK$162,10)</f>
        <v>1</v>
      </c>
      <c r="J16" s="22">
        <f>VLOOKUP($R16,'1980'!$U$109:$AK$162,11)</f>
        <v>0</v>
      </c>
      <c r="K16" s="22">
        <f>VLOOKUP($R16,'1980'!$U$109:$AK$162,12)</f>
        <v>8</v>
      </c>
      <c r="L16" s="22">
        <f>VLOOKUP($R16,'1980'!$U$109:$AK$162,13)</f>
        <v>5</v>
      </c>
      <c r="M16" s="22">
        <f>VLOOKUP($R16,'1980'!$U$109:$AK$162,14)</f>
        <v>2</v>
      </c>
      <c r="N16" s="22">
        <f>VLOOKUP($R16,'1980'!$U$109:$AK$162,15)</f>
        <v>12</v>
      </c>
      <c r="O16" s="23">
        <f>VLOOKUP($R16,'1980'!$U$109:$AK$162,16)</f>
        <v>28</v>
      </c>
      <c r="P16" s="22">
        <f>VLOOKUP($R16,'1980'!$U$109:$AK$162,17)</f>
        <v>105</v>
      </c>
      <c r="R16">
        <v>2</v>
      </c>
    </row>
    <row r="17" spans="1:18">
      <c r="A17" s="38" t="s">
        <v>41</v>
      </c>
      <c r="B17" s="22">
        <f>VLOOKUP($R17,'1980'!$U$109:$AK$162,3)</f>
        <v>95</v>
      </c>
      <c r="C17" s="22">
        <f>VLOOKUP($R17,'1980'!$U$109:$AK$162,4)</f>
        <v>80</v>
      </c>
      <c r="D17" s="22">
        <f>VLOOKUP($R17,'1980'!$U$109:$AK$162,5)</f>
        <v>98</v>
      </c>
      <c r="E17" s="22">
        <f>VLOOKUP($R17,'1980'!$U$109:$AK$162,6)</f>
        <v>112</v>
      </c>
      <c r="F17" s="22">
        <f>VLOOKUP($R17,'1980'!$U$109:$AK$162,7)</f>
        <v>9</v>
      </c>
      <c r="G17" s="22">
        <f>VLOOKUP($R17,'1980'!$U$109:$AK$162,8)</f>
        <v>62</v>
      </c>
      <c r="H17" s="23">
        <f>VLOOKUP($R17,'1980'!$U$109:$AK$162,9)</f>
        <v>456</v>
      </c>
      <c r="I17" s="22">
        <f>VLOOKUP($R17,'1980'!$U$109:$AK$162,10)</f>
        <v>16</v>
      </c>
      <c r="J17" s="22">
        <f>VLOOKUP($R17,'1980'!$U$109:$AK$162,11)</f>
        <v>3</v>
      </c>
      <c r="K17" s="22">
        <f>VLOOKUP($R17,'1980'!$U$109:$AK$162,12)</f>
        <v>67</v>
      </c>
      <c r="L17" s="22">
        <f>VLOOKUP($R17,'1980'!$U$109:$AK$162,13)</f>
        <v>121</v>
      </c>
      <c r="M17" s="22">
        <f>VLOOKUP($R17,'1980'!$U$109:$AK$162,14)</f>
        <v>20</v>
      </c>
      <c r="N17" s="22">
        <f>VLOOKUP($R17,'1980'!$U$109:$AK$162,15)</f>
        <v>41</v>
      </c>
      <c r="O17" s="23">
        <f>VLOOKUP($R17,'1980'!$U$109:$AK$162,16)</f>
        <v>268</v>
      </c>
      <c r="P17" s="22">
        <f>VLOOKUP($R17,'1980'!$U$109:$AK$162,17)</f>
        <v>724</v>
      </c>
      <c r="R17">
        <v>4</v>
      </c>
    </row>
    <row r="18" spans="1:18">
      <c r="A18" s="44" t="s">
        <v>42</v>
      </c>
      <c r="B18" s="45">
        <f>VLOOKUP($R18,'1980'!$U$109:$AK$162,3)</f>
        <v>21</v>
      </c>
      <c r="C18" s="45">
        <f>VLOOKUP($R18,'1980'!$U$109:$AK$162,4)</f>
        <v>100</v>
      </c>
      <c r="D18" s="45">
        <f>VLOOKUP($R18,'1980'!$U$109:$AK$162,5)</f>
        <v>134</v>
      </c>
      <c r="E18" s="45">
        <f>VLOOKUP($R18,'1980'!$U$109:$AK$162,6)</f>
        <v>118</v>
      </c>
      <c r="F18" s="45">
        <f>VLOOKUP($R18,'1980'!$U$109:$AK$162,7)</f>
        <v>6</v>
      </c>
      <c r="G18" s="45">
        <f>VLOOKUP($R18,'1980'!$U$109:$AK$162,8)</f>
        <v>72</v>
      </c>
      <c r="H18" s="46">
        <f>VLOOKUP($R18,'1980'!$U$109:$AK$162,9)</f>
        <v>451</v>
      </c>
      <c r="I18" s="45">
        <f>VLOOKUP($R18,'1980'!$U$109:$AK$162,10)</f>
        <v>14</v>
      </c>
      <c r="J18" s="45">
        <f>VLOOKUP($R18,'1980'!$U$109:$AK$162,11)</f>
        <v>12</v>
      </c>
      <c r="K18" s="45">
        <f>VLOOKUP($R18,'1980'!$U$109:$AK$162,12)</f>
        <v>25</v>
      </c>
      <c r="L18" s="45">
        <f>VLOOKUP($R18,'1980'!$U$109:$AK$162,13)</f>
        <v>9</v>
      </c>
      <c r="M18" s="45">
        <f>VLOOKUP($R18,'1980'!$U$109:$AK$162,14)</f>
        <v>4</v>
      </c>
      <c r="N18" s="45">
        <f>VLOOKUP($R18,'1980'!$U$109:$AK$162,15)</f>
        <v>35</v>
      </c>
      <c r="O18" s="46">
        <f>VLOOKUP($R18,'1980'!$U$109:$AK$162,16)</f>
        <v>99</v>
      </c>
      <c r="P18" s="45">
        <f>VLOOKUP($R18,'1980'!$U$109:$AK$162,17)</f>
        <v>550</v>
      </c>
      <c r="R18">
        <v>5</v>
      </c>
    </row>
    <row r="19" spans="1:18">
      <c r="A19" s="38" t="s">
        <v>43</v>
      </c>
      <c r="B19" s="22">
        <f>VLOOKUP($R19,'1980'!$U$109:$AK$162,3)</f>
        <v>227</v>
      </c>
      <c r="C19" s="22">
        <f>VLOOKUP($R19,'1980'!$U$109:$AK$162,4)</f>
        <v>387</v>
      </c>
      <c r="D19" s="22">
        <f>VLOOKUP($R19,'1980'!$U$109:$AK$162,5)</f>
        <v>433</v>
      </c>
      <c r="E19" s="22">
        <f>VLOOKUP($R19,'1980'!$U$109:$AK$162,6)</f>
        <v>503</v>
      </c>
      <c r="F19" s="22">
        <f>VLOOKUP($R19,'1980'!$U$109:$AK$162,7)</f>
        <v>133</v>
      </c>
      <c r="G19" s="22">
        <f>VLOOKUP($R19,'1980'!$U$109:$AK$162,8)</f>
        <v>210</v>
      </c>
      <c r="H19" s="23">
        <f>VLOOKUP($R19,'1980'!$U$109:$AK$162,9)</f>
        <v>1893</v>
      </c>
      <c r="I19" s="22">
        <f>VLOOKUP($R19,'1980'!$U$109:$AK$162,10)</f>
        <v>229</v>
      </c>
      <c r="J19" s="22">
        <f>VLOOKUP($R19,'1980'!$U$109:$AK$162,11)</f>
        <v>288</v>
      </c>
      <c r="K19" s="22">
        <f>VLOOKUP($R19,'1980'!$U$109:$AK$162,12)</f>
        <v>1152</v>
      </c>
      <c r="L19" s="22">
        <f>VLOOKUP($R19,'1980'!$U$109:$AK$162,13)</f>
        <v>597</v>
      </c>
      <c r="M19" s="22">
        <f>VLOOKUP($R19,'1980'!$U$109:$AK$162,14)</f>
        <v>215</v>
      </c>
      <c r="N19" s="22">
        <f>VLOOKUP($R19,'1980'!$U$109:$AK$162,15)</f>
        <v>241</v>
      </c>
      <c r="O19" s="23">
        <f>VLOOKUP($R19,'1980'!$U$109:$AK$162,16)</f>
        <v>2722</v>
      </c>
      <c r="P19" s="22">
        <f>VLOOKUP($R19,'1980'!$U$109:$AK$162,17)</f>
        <v>4615</v>
      </c>
      <c r="R19">
        <v>6</v>
      </c>
    </row>
    <row r="20" spans="1:18">
      <c r="A20" s="38" t="s">
        <v>44</v>
      </c>
      <c r="B20" s="22">
        <f>VLOOKUP($R20,'1980'!$U$109:$AK$162,3)</f>
        <v>84</v>
      </c>
      <c r="C20" s="22">
        <f>VLOOKUP($R20,'1980'!$U$109:$AK$162,4)</f>
        <v>90</v>
      </c>
      <c r="D20" s="22">
        <f>VLOOKUP($R20,'1980'!$U$109:$AK$162,5)</f>
        <v>72</v>
      </c>
      <c r="E20" s="22">
        <f>VLOOKUP($R20,'1980'!$U$109:$AK$162,6)</f>
        <v>100</v>
      </c>
      <c r="F20" s="22">
        <f>VLOOKUP($R20,'1980'!$U$109:$AK$162,7)</f>
        <v>41</v>
      </c>
      <c r="G20" s="22">
        <f>VLOOKUP($R20,'1980'!$U$109:$AK$162,8)</f>
        <v>28</v>
      </c>
      <c r="H20" s="23">
        <f>VLOOKUP($R20,'1980'!$U$109:$AK$162,9)</f>
        <v>415</v>
      </c>
      <c r="I20" s="22">
        <f>VLOOKUP($R20,'1980'!$U$109:$AK$162,10)</f>
        <v>47</v>
      </c>
      <c r="J20" s="22">
        <f>VLOOKUP($R20,'1980'!$U$109:$AK$162,11)</f>
        <v>18</v>
      </c>
      <c r="K20" s="22">
        <f>VLOOKUP($R20,'1980'!$U$109:$AK$162,12)</f>
        <v>89</v>
      </c>
      <c r="L20" s="22">
        <f>VLOOKUP($R20,'1980'!$U$109:$AK$162,13)</f>
        <v>54</v>
      </c>
      <c r="M20" s="22">
        <f>VLOOKUP($R20,'1980'!$U$109:$AK$162,14)</f>
        <v>27</v>
      </c>
      <c r="N20" s="22">
        <f>VLOOKUP($R20,'1980'!$U$109:$AK$162,15)</f>
        <v>18</v>
      </c>
      <c r="O20" s="23">
        <f>VLOOKUP($R20,'1980'!$U$109:$AK$162,16)</f>
        <v>253</v>
      </c>
      <c r="P20" s="22">
        <f>VLOOKUP($R20,'1980'!$U$109:$AK$162,17)</f>
        <v>668</v>
      </c>
      <c r="R20">
        <v>8</v>
      </c>
    </row>
    <row r="21" spans="1:18">
      <c r="A21" s="38" t="s">
        <v>45</v>
      </c>
      <c r="B21" s="22">
        <f>VLOOKUP($R21,'1980'!$U$109:$AK$162,3)</f>
        <v>15</v>
      </c>
      <c r="C21" s="22">
        <f>VLOOKUP($R21,'1980'!$U$109:$AK$162,4)</f>
        <v>27</v>
      </c>
      <c r="D21" s="22">
        <f>VLOOKUP($R21,'1980'!$U$109:$AK$162,5)</f>
        <v>46</v>
      </c>
      <c r="E21" s="22">
        <f>VLOOKUP($R21,'1980'!$U$109:$AK$162,6)</f>
        <v>46</v>
      </c>
      <c r="F21" s="22">
        <f>VLOOKUP($R21,'1980'!$U$109:$AK$162,7)</f>
        <v>20</v>
      </c>
      <c r="G21" s="22">
        <f>VLOOKUP($R21,'1980'!$U$109:$AK$162,8)</f>
        <v>28</v>
      </c>
      <c r="H21" s="23">
        <f>VLOOKUP($R21,'1980'!$U$109:$AK$162,9)</f>
        <v>182</v>
      </c>
      <c r="I21" s="22">
        <f>VLOOKUP($R21,'1980'!$U$109:$AK$162,10)</f>
        <v>68</v>
      </c>
      <c r="J21" s="22">
        <f>VLOOKUP($R21,'1980'!$U$109:$AK$162,11)</f>
        <v>19</v>
      </c>
      <c r="K21" s="22">
        <f>VLOOKUP($R21,'1980'!$U$109:$AK$162,12)</f>
        <v>97</v>
      </c>
      <c r="L21" s="22">
        <f>VLOOKUP($R21,'1980'!$U$109:$AK$162,13)</f>
        <v>67</v>
      </c>
      <c r="M21" s="22">
        <f>VLOOKUP($R21,'1980'!$U$109:$AK$162,14)</f>
        <v>53</v>
      </c>
      <c r="N21" s="22">
        <f>VLOOKUP($R21,'1980'!$U$109:$AK$162,15)</f>
        <v>29</v>
      </c>
      <c r="O21" s="23">
        <f>VLOOKUP($R21,'1980'!$U$109:$AK$162,16)</f>
        <v>333</v>
      </c>
      <c r="P21" s="22">
        <f>VLOOKUP($R21,'1980'!$U$109:$AK$162,17)</f>
        <v>515</v>
      </c>
      <c r="R21">
        <v>9</v>
      </c>
    </row>
    <row r="22" spans="1:18">
      <c r="A22" s="44" t="s">
        <v>46</v>
      </c>
      <c r="B22" s="45">
        <f>VLOOKUP($R22,'1980'!$U$109:$AK$162,3)</f>
        <v>1</v>
      </c>
      <c r="C22" s="45">
        <f>VLOOKUP($R22,'1980'!$U$109:$AK$162,4)</f>
        <v>21</v>
      </c>
      <c r="D22" s="45">
        <f>VLOOKUP($R22,'1980'!$U$109:$AK$162,5)</f>
        <v>15</v>
      </c>
      <c r="E22" s="45">
        <f>VLOOKUP($R22,'1980'!$U$109:$AK$162,6)</f>
        <v>20</v>
      </c>
      <c r="F22" s="45">
        <f>VLOOKUP($R22,'1980'!$U$109:$AK$162,7)</f>
        <v>2</v>
      </c>
      <c r="G22" s="45">
        <f>VLOOKUP($R22,'1980'!$U$109:$AK$162,8)</f>
        <v>15</v>
      </c>
      <c r="H22" s="46">
        <f>VLOOKUP($R22,'1980'!$U$109:$AK$162,9)</f>
        <v>74</v>
      </c>
      <c r="I22" s="45">
        <f>VLOOKUP($R22,'1980'!$U$109:$AK$162,10)</f>
        <v>8</v>
      </c>
      <c r="J22" s="45">
        <f>VLOOKUP($R22,'1980'!$U$109:$AK$162,11)</f>
        <v>2</v>
      </c>
      <c r="K22" s="45">
        <f>VLOOKUP($R22,'1980'!$U$109:$AK$162,12)</f>
        <v>23</v>
      </c>
      <c r="L22" s="45">
        <f>VLOOKUP($R22,'1980'!$U$109:$AK$162,13)</f>
        <v>8</v>
      </c>
      <c r="M22" s="45">
        <f>VLOOKUP($R22,'1980'!$U$109:$AK$162,14)</f>
        <v>2</v>
      </c>
      <c r="N22" s="45">
        <f>VLOOKUP($R22,'1980'!$U$109:$AK$162,15)</f>
        <v>5</v>
      </c>
      <c r="O22" s="46">
        <f>VLOOKUP($R22,'1980'!$U$109:$AK$162,16)</f>
        <v>48</v>
      </c>
      <c r="P22" s="45">
        <f>VLOOKUP($R22,'1980'!$U$109:$AK$162,17)</f>
        <v>122</v>
      </c>
      <c r="R22">
        <v>10</v>
      </c>
    </row>
    <row r="23" spans="1:18">
      <c r="A23" s="38" t="s">
        <v>47</v>
      </c>
      <c r="B23" s="22">
        <f>VLOOKUP($R23,'1980'!$U$109:$AK$162,3)</f>
        <v>0</v>
      </c>
      <c r="C23" s="22">
        <f>VLOOKUP($R23,'1980'!$U$109:$AK$162,4)</f>
        <v>0</v>
      </c>
      <c r="D23" s="22">
        <f>VLOOKUP($R23,'1980'!$U$109:$AK$162,5)</f>
        <v>0</v>
      </c>
      <c r="E23" s="22">
        <f>VLOOKUP($R23,'1980'!$U$109:$AK$162,6)</f>
        <v>0</v>
      </c>
      <c r="F23" s="22">
        <f>VLOOKUP($R23,'1980'!$U$109:$AK$162,7)</f>
        <v>0</v>
      </c>
      <c r="G23" s="22">
        <f>VLOOKUP($R23,'1980'!$U$109:$AK$162,8)</f>
        <v>0</v>
      </c>
      <c r="H23" s="23">
        <f>VLOOKUP($R23,'1980'!$U$109:$AK$162,9)</f>
        <v>0</v>
      </c>
      <c r="I23" s="22">
        <f>VLOOKUP($R23,'1980'!$U$109:$AK$162,10)</f>
        <v>4</v>
      </c>
      <c r="J23" s="22">
        <f>VLOOKUP($R23,'1980'!$U$109:$AK$162,11)</f>
        <v>3</v>
      </c>
      <c r="K23" s="22">
        <f>VLOOKUP($R23,'1980'!$U$109:$AK$162,12)</f>
        <v>9</v>
      </c>
      <c r="L23" s="22">
        <f>VLOOKUP($R23,'1980'!$U$109:$AK$162,13)</f>
        <v>18</v>
      </c>
      <c r="M23" s="22">
        <f>VLOOKUP($R23,'1980'!$U$109:$AK$162,14)</f>
        <v>0</v>
      </c>
      <c r="N23" s="22">
        <f>VLOOKUP($R23,'1980'!$U$109:$AK$162,15)</f>
        <v>1</v>
      </c>
      <c r="O23" s="23">
        <f>VLOOKUP($R23,'1980'!$U$109:$AK$162,16)</f>
        <v>35</v>
      </c>
      <c r="P23" s="22">
        <f>VLOOKUP($R23,'1980'!$U$109:$AK$162,17)</f>
        <v>35</v>
      </c>
      <c r="R23">
        <v>11</v>
      </c>
    </row>
    <row r="24" spans="1:18">
      <c r="A24" s="38" t="s">
        <v>48</v>
      </c>
      <c r="B24" s="22">
        <f>VLOOKUP($R24,'1980'!$U$109:$AK$162,3)</f>
        <v>61</v>
      </c>
      <c r="C24" s="22">
        <f>VLOOKUP($R24,'1980'!$U$109:$AK$162,4)</f>
        <v>392</v>
      </c>
      <c r="D24" s="22">
        <f>VLOOKUP($R24,'1980'!$U$109:$AK$162,5)</f>
        <v>200</v>
      </c>
      <c r="E24" s="22">
        <f>VLOOKUP($R24,'1980'!$U$109:$AK$162,6)</f>
        <v>35</v>
      </c>
      <c r="F24" s="22">
        <f>VLOOKUP($R24,'1980'!$U$109:$AK$162,7)</f>
        <v>70</v>
      </c>
      <c r="G24" s="22">
        <f>VLOOKUP($R24,'1980'!$U$109:$AK$162,8)</f>
        <v>449</v>
      </c>
      <c r="H24" s="23">
        <f>VLOOKUP($R24,'1980'!$U$109:$AK$162,9)</f>
        <v>1207</v>
      </c>
      <c r="I24" s="22">
        <f>VLOOKUP($R24,'1980'!$U$109:$AK$162,10)</f>
        <v>118</v>
      </c>
      <c r="J24" s="22">
        <f>VLOOKUP($R24,'1980'!$U$109:$AK$162,11)</f>
        <v>87</v>
      </c>
      <c r="K24" s="22">
        <f>VLOOKUP($R24,'1980'!$U$109:$AK$162,12)</f>
        <v>421</v>
      </c>
      <c r="L24" s="22">
        <f>VLOOKUP($R24,'1980'!$U$109:$AK$162,13)</f>
        <v>334</v>
      </c>
      <c r="M24" s="22">
        <f>VLOOKUP($R24,'1980'!$U$109:$AK$162,14)</f>
        <v>0</v>
      </c>
      <c r="N24" s="22">
        <f>VLOOKUP($R24,'1980'!$U$109:$AK$162,15)</f>
        <v>486</v>
      </c>
      <c r="O24" s="23">
        <f>VLOOKUP($R24,'1980'!$U$109:$AK$162,16)</f>
        <v>1446</v>
      </c>
      <c r="P24" s="22">
        <f>VLOOKUP($R24,'1980'!$U$109:$AK$162,17)</f>
        <v>2653</v>
      </c>
      <c r="R24">
        <v>12</v>
      </c>
    </row>
    <row r="25" spans="1:18">
      <c r="A25" s="38" t="s">
        <v>49</v>
      </c>
      <c r="B25" s="22">
        <f>VLOOKUP($R25,'1980'!$U$109:$AK$162,3)</f>
        <v>78</v>
      </c>
      <c r="C25" s="22">
        <f>VLOOKUP($R25,'1980'!$U$109:$AK$162,4)</f>
        <v>140</v>
      </c>
      <c r="D25" s="22">
        <f>VLOOKUP($R25,'1980'!$U$109:$AK$162,5)</f>
        <v>198</v>
      </c>
      <c r="E25" s="22">
        <f>VLOOKUP($R25,'1980'!$U$109:$AK$162,6)</f>
        <v>187</v>
      </c>
      <c r="F25" s="22">
        <f>VLOOKUP($R25,'1980'!$U$109:$AK$162,7)</f>
        <v>36</v>
      </c>
      <c r="G25" s="22">
        <f>VLOOKUP($R25,'1980'!$U$109:$AK$162,8)</f>
        <v>125</v>
      </c>
      <c r="H25" s="23">
        <f>VLOOKUP($R25,'1980'!$U$109:$AK$162,9)</f>
        <v>764</v>
      </c>
      <c r="I25" s="22">
        <f>VLOOKUP($R25,'1980'!$U$109:$AK$162,10)</f>
        <v>64</v>
      </c>
      <c r="J25" s="22">
        <f>VLOOKUP($R25,'1980'!$U$109:$AK$162,11)</f>
        <v>22</v>
      </c>
      <c r="K25" s="22">
        <f>VLOOKUP($R25,'1980'!$U$109:$AK$162,12)</f>
        <v>144</v>
      </c>
      <c r="L25" s="22">
        <f>VLOOKUP($R25,'1980'!$U$109:$AK$162,13)</f>
        <v>81</v>
      </c>
      <c r="M25" s="22">
        <f>VLOOKUP($R25,'1980'!$U$109:$AK$162,14)</f>
        <v>72</v>
      </c>
      <c r="N25" s="22">
        <f>VLOOKUP($R25,'1980'!$U$109:$AK$162,15)</f>
        <v>82</v>
      </c>
      <c r="O25" s="23">
        <f>VLOOKUP($R25,'1980'!$U$109:$AK$162,16)</f>
        <v>465</v>
      </c>
      <c r="P25" s="22">
        <f>VLOOKUP($R25,'1980'!$U$109:$AK$162,17)</f>
        <v>1229</v>
      </c>
      <c r="R25">
        <v>13</v>
      </c>
    </row>
    <row r="26" spans="1:18">
      <c r="A26" s="44" t="s">
        <v>50</v>
      </c>
      <c r="B26" s="45">
        <f>VLOOKUP($R26,'1980'!$U$109:$AK$162,3)</f>
        <v>2</v>
      </c>
      <c r="C26" s="45">
        <f>VLOOKUP($R26,'1980'!$U$109:$AK$162,4)</f>
        <v>5</v>
      </c>
      <c r="D26" s="45">
        <f>VLOOKUP($R26,'1980'!$U$109:$AK$162,5)</f>
        <v>45</v>
      </c>
      <c r="E26" s="45">
        <f>VLOOKUP($R26,'1980'!$U$109:$AK$162,6)</f>
        <v>24</v>
      </c>
      <c r="F26" s="45">
        <f>VLOOKUP($R26,'1980'!$U$109:$AK$162,7)</f>
        <v>6</v>
      </c>
      <c r="G26" s="45">
        <f>VLOOKUP($R26,'1980'!$U$109:$AK$162,8)</f>
        <v>3</v>
      </c>
      <c r="H26" s="46">
        <f>VLOOKUP($R26,'1980'!$U$109:$AK$162,9)</f>
        <v>85</v>
      </c>
      <c r="I26" s="45">
        <f>VLOOKUP($R26,'1980'!$U$109:$AK$162,10)</f>
        <v>7</v>
      </c>
      <c r="J26" s="45">
        <f>VLOOKUP($R26,'1980'!$U$109:$AK$162,11)</f>
        <v>22</v>
      </c>
      <c r="K26" s="45">
        <f>VLOOKUP($R26,'1980'!$U$109:$AK$162,12)</f>
        <v>14</v>
      </c>
      <c r="L26" s="45">
        <f>VLOOKUP($R26,'1980'!$U$109:$AK$162,13)</f>
        <v>17</v>
      </c>
      <c r="M26" s="45">
        <f>VLOOKUP($R26,'1980'!$U$109:$AK$162,14)</f>
        <v>10</v>
      </c>
      <c r="N26" s="45">
        <f>VLOOKUP($R26,'1980'!$U$109:$AK$162,15)</f>
        <v>8</v>
      </c>
      <c r="O26" s="46">
        <f>VLOOKUP($R26,'1980'!$U$109:$AK$162,16)</f>
        <v>78</v>
      </c>
      <c r="P26" s="45">
        <f>VLOOKUP($R26,'1980'!$U$109:$AK$162,17)</f>
        <v>163</v>
      </c>
      <c r="R26">
        <v>15</v>
      </c>
    </row>
    <row r="27" spans="1:18">
      <c r="A27" s="38" t="s">
        <v>51</v>
      </c>
      <c r="B27" s="22">
        <f>VLOOKUP($R27,'1980'!$U$109:$AK$162,3)</f>
        <v>31</v>
      </c>
      <c r="C27" s="22">
        <f>VLOOKUP($R27,'1980'!$U$109:$AK$162,4)</f>
        <v>79</v>
      </c>
      <c r="D27" s="22">
        <f>VLOOKUP($R27,'1980'!$U$109:$AK$162,5)</f>
        <v>20</v>
      </c>
      <c r="E27" s="22">
        <f>VLOOKUP($R27,'1980'!$U$109:$AK$162,6)</f>
        <v>44</v>
      </c>
      <c r="F27" s="22">
        <f>VLOOKUP($R27,'1980'!$U$109:$AK$162,7)</f>
        <v>8</v>
      </c>
      <c r="G27" s="22">
        <f>VLOOKUP($R27,'1980'!$U$109:$AK$162,8)</f>
        <v>37</v>
      </c>
      <c r="H27" s="23">
        <f>VLOOKUP($R27,'1980'!$U$109:$AK$162,9)</f>
        <v>219</v>
      </c>
      <c r="I27" s="22">
        <f>VLOOKUP($R27,'1980'!$U$109:$AK$162,10)</f>
        <v>7</v>
      </c>
      <c r="J27" s="22">
        <f>VLOOKUP($R27,'1980'!$U$109:$AK$162,11)</f>
        <v>0</v>
      </c>
      <c r="K27" s="22">
        <f>VLOOKUP($R27,'1980'!$U$109:$AK$162,12)</f>
        <v>9</v>
      </c>
      <c r="L27" s="22">
        <f>VLOOKUP($R27,'1980'!$U$109:$AK$162,13)</f>
        <v>7</v>
      </c>
      <c r="M27" s="22">
        <f>VLOOKUP($R27,'1980'!$U$109:$AK$162,14)</f>
        <v>4</v>
      </c>
      <c r="N27" s="22">
        <f>VLOOKUP($R27,'1980'!$U$109:$AK$162,15)</f>
        <v>10</v>
      </c>
      <c r="O27" s="23">
        <f>VLOOKUP($R27,'1980'!$U$109:$AK$162,16)</f>
        <v>37</v>
      </c>
      <c r="P27" s="22">
        <f>VLOOKUP($R27,'1980'!$U$109:$AK$162,17)</f>
        <v>256</v>
      </c>
      <c r="R27">
        <v>16</v>
      </c>
    </row>
    <row r="28" spans="1:18">
      <c r="A28" s="38" t="s">
        <v>52</v>
      </c>
      <c r="B28" s="22">
        <f>VLOOKUP($R28,'1980'!$U$109:$AK$162,3)</f>
        <v>47</v>
      </c>
      <c r="C28" s="22">
        <f>VLOOKUP($R28,'1980'!$U$109:$AK$162,4)</f>
        <v>30</v>
      </c>
      <c r="D28" s="22">
        <f>VLOOKUP($R28,'1980'!$U$109:$AK$162,5)</f>
        <v>288</v>
      </c>
      <c r="E28" s="22">
        <f>VLOOKUP($R28,'1980'!$U$109:$AK$162,6)</f>
        <v>176</v>
      </c>
      <c r="F28" s="22">
        <f>VLOOKUP($R28,'1980'!$U$109:$AK$162,7)</f>
        <v>33</v>
      </c>
      <c r="G28" s="22">
        <f>VLOOKUP($R28,'1980'!$U$109:$AK$162,8)</f>
        <v>120</v>
      </c>
      <c r="H28" s="23">
        <f>VLOOKUP($R28,'1980'!$U$109:$AK$162,9)</f>
        <v>694</v>
      </c>
      <c r="I28" s="22">
        <f>VLOOKUP($R28,'1980'!$U$109:$AK$162,10)</f>
        <v>84</v>
      </c>
      <c r="J28" s="22">
        <f>VLOOKUP($R28,'1980'!$U$109:$AK$162,11)</f>
        <v>3</v>
      </c>
      <c r="K28" s="22">
        <f>VLOOKUP($R28,'1980'!$U$109:$AK$162,12)</f>
        <v>240</v>
      </c>
      <c r="L28" s="22">
        <f>VLOOKUP($R28,'1980'!$U$109:$AK$162,13)</f>
        <v>395</v>
      </c>
      <c r="M28" s="22">
        <f>VLOOKUP($R28,'1980'!$U$109:$AK$162,14)</f>
        <v>80</v>
      </c>
      <c r="N28" s="22">
        <f>VLOOKUP($R28,'1980'!$U$109:$AK$162,15)</f>
        <v>155</v>
      </c>
      <c r="O28" s="23">
        <f>VLOOKUP($R28,'1980'!$U$109:$AK$162,16)</f>
        <v>957</v>
      </c>
      <c r="P28" s="22">
        <f>VLOOKUP($R28,'1980'!$U$109:$AK$162,17)</f>
        <v>1651</v>
      </c>
      <c r="R28">
        <v>17</v>
      </c>
    </row>
    <row r="29" spans="1:18">
      <c r="A29" s="38" t="s">
        <v>53</v>
      </c>
      <c r="B29" s="22">
        <f>VLOOKUP($R29,'1980'!$U$109:$AK$162,3)</f>
        <v>54</v>
      </c>
      <c r="C29" s="22">
        <f>VLOOKUP($R29,'1980'!$U$109:$AK$162,4)</f>
        <v>92</v>
      </c>
      <c r="D29" s="22">
        <f>VLOOKUP($R29,'1980'!$U$109:$AK$162,5)</f>
        <v>133</v>
      </c>
      <c r="E29" s="22">
        <f>VLOOKUP($R29,'1980'!$U$109:$AK$162,6)</f>
        <v>183</v>
      </c>
      <c r="F29" s="22">
        <f>VLOOKUP($R29,'1980'!$U$109:$AK$162,7)</f>
        <v>38</v>
      </c>
      <c r="G29" s="22">
        <f>VLOOKUP($R29,'1980'!$U$109:$AK$162,8)</f>
        <v>98</v>
      </c>
      <c r="H29" s="23">
        <f>VLOOKUP($R29,'1980'!$U$109:$AK$162,9)</f>
        <v>598</v>
      </c>
      <c r="I29" s="22">
        <f>VLOOKUP($R29,'1980'!$U$109:$AK$162,10)</f>
        <v>25</v>
      </c>
      <c r="J29" s="22">
        <f>VLOOKUP($R29,'1980'!$U$109:$AK$162,11)</f>
        <v>11</v>
      </c>
      <c r="K29" s="22">
        <f>VLOOKUP($R29,'1980'!$U$109:$AK$162,12)</f>
        <v>116</v>
      </c>
      <c r="L29" s="22">
        <f>VLOOKUP($R29,'1980'!$U$109:$AK$162,13)</f>
        <v>115</v>
      </c>
      <c r="M29" s="22">
        <f>VLOOKUP($R29,'1980'!$U$109:$AK$162,14)</f>
        <v>42</v>
      </c>
      <c r="N29" s="22">
        <f>VLOOKUP($R29,'1980'!$U$109:$AK$162,15)</f>
        <v>54</v>
      </c>
      <c r="O29" s="23">
        <f>VLOOKUP($R29,'1980'!$U$109:$AK$162,16)</f>
        <v>363</v>
      </c>
      <c r="P29" s="22">
        <f>VLOOKUP($R29,'1980'!$U$109:$AK$162,17)</f>
        <v>961</v>
      </c>
      <c r="R29">
        <v>18</v>
      </c>
    </row>
    <row r="30" spans="1:18">
      <c r="A30" s="44" t="s">
        <v>54</v>
      </c>
      <c r="B30" s="45">
        <f>VLOOKUP($R30,'1980'!$U$109:$AK$162,3)</f>
        <v>22</v>
      </c>
      <c r="C30" s="45">
        <f>VLOOKUP($R30,'1980'!$U$109:$AK$162,4)</f>
        <v>84</v>
      </c>
      <c r="D30" s="45">
        <f>VLOOKUP($R30,'1980'!$U$109:$AK$162,5)</f>
        <v>69</v>
      </c>
      <c r="E30" s="45">
        <f>VLOOKUP($R30,'1980'!$U$109:$AK$162,6)</f>
        <v>100</v>
      </c>
      <c r="F30" s="45">
        <f>VLOOKUP($R30,'1980'!$U$109:$AK$162,7)</f>
        <v>36</v>
      </c>
      <c r="G30" s="45">
        <f>VLOOKUP($R30,'1980'!$U$109:$AK$162,8)</f>
        <v>54</v>
      </c>
      <c r="H30" s="46">
        <f>VLOOKUP($R30,'1980'!$U$109:$AK$162,9)</f>
        <v>365</v>
      </c>
      <c r="I30" s="45">
        <f>VLOOKUP($R30,'1980'!$U$109:$AK$162,10)</f>
        <v>9</v>
      </c>
      <c r="J30" s="45">
        <f>VLOOKUP($R30,'1980'!$U$109:$AK$162,11)</f>
        <v>0</v>
      </c>
      <c r="K30" s="45">
        <f>VLOOKUP($R30,'1980'!$U$109:$AK$162,12)</f>
        <v>51</v>
      </c>
      <c r="L30" s="45">
        <f>VLOOKUP($R30,'1980'!$U$109:$AK$162,13)</f>
        <v>32</v>
      </c>
      <c r="M30" s="45">
        <f>VLOOKUP($R30,'1980'!$U$109:$AK$162,14)</f>
        <v>7</v>
      </c>
      <c r="N30" s="45">
        <f>VLOOKUP($R30,'1980'!$U$109:$AK$162,15)</f>
        <v>16</v>
      </c>
      <c r="O30" s="46">
        <f>VLOOKUP($R30,'1980'!$U$109:$AK$162,16)</f>
        <v>115</v>
      </c>
      <c r="P30" s="45">
        <f>VLOOKUP($R30,'1980'!$U$109:$AK$162,17)</f>
        <v>480</v>
      </c>
      <c r="R30">
        <v>19</v>
      </c>
    </row>
    <row r="31" spans="1:18">
      <c r="A31" s="38" t="s">
        <v>55</v>
      </c>
      <c r="B31" s="22">
        <f>VLOOKUP($R31,'1980'!$U$109:$AK$162,3)</f>
        <v>15</v>
      </c>
      <c r="C31" s="22">
        <f>VLOOKUP($R31,'1980'!$U$109:$AK$162,4)</f>
        <v>124</v>
      </c>
      <c r="D31" s="22">
        <f>VLOOKUP($R31,'1980'!$U$109:$AK$162,5)</f>
        <v>72</v>
      </c>
      <c r="E31" s="22">
        <f>VLOOKUP($R31,'1980'!$U$109:$AK$162,6)</f>
        <v>84</v>
      </c>
      <c r="F31" s="22">
        <f>VLOOKUP($R31,'1980'!$U$109:$AK$162,7)</f>
        <v>7</v>
      </c>
      <c r="G31" s="22">
        <f>VLOOKUP($R31,'1980'!$U$109:$AK$162,8)</f>
        <v>61</v>
      </c>
      <c r="H31" s="23">
        <f>VLOOKUP($R31,'1980'!$U$109:$AK$162,9)</f>
        <v>363</v>
      </c>
      <c r="I31" s="22">
        <f>VLOOKUP($R31,'1980'!$U$109:$AK$162,10)</f>
        <v>24</v>
      </c>
      <c r="J31" s="22">
        <f>VLOOKUP($R31,'1980'!$U$109:$AK$162,11)</f>
        <v>10</v>
      </c>
      <c r="K31" s="22">
        <f>VLOOKUP($R31,'1980'!$U$109:$AK$162,12)</f>
        <v>38</v>
      </c>
      <c r="L31" s="22">
        <f>VLOOKUP($R31,'1980'!$U$109:$AK$162,13)</f>
        <v>32</v>
      </c>
      <c r="M31" s="22">
        <f>VLOOKUP($R31,'1980'!$U$109:$AK$162,14)</f>
        <v>6</v>
      </c>
      <c r="N31" s="22">
        <f>VLOOKUP($R31,'1980'!$U$109:$AK$162,15)</f>
        <v>25</v>
      </c>
      <c r="O31" s="23">
        <f>VLOOKUP($R31,'1980'!$U$109:$AK$162,16)</f>
        <v>135</v>
      </c>
      <c r="P31" s="22">
        <f>VLOOKUP($R31,'1980'!$U$109:$AK$162,17)</f>
        <v>498</v>
      </c>
      <c r="R31">
        <v>20</v>
      </c>
    </row>
    <row r="32" spans="1:18">
      <c r="A32" s="38" t="s">
        <v>56</v>
      </c>
      <c r="B32" s="22">
        <f>VLOOKUP($R32,'1980'!$U$109:$AK$162,3)</f>
        <v>35</v>
      </c>
      <c r="C32" s="22">
        <f>VLOOKUP($R32,'1980'!$U$109:$AK$162,4)</f>
        <v>105</v>
      </c>
      <c r="D32" s="22">
        <f>VLOOKUP($R32,'1980'!$U$109:$AK$162,5)</f>
        <v>102</v>
      </c>
      <c r="E32" s="22">
        <f>VLOOKUP($R32,'1980'!$U$109:$AK$162,6)</f>
        <v>221</v>
      </c>
      <c r="F32" s="22">
        <f>VLOOKUP($R32,'1980'!$U$109:$AK$162,7)</f>
        <v>90</v>
      </c>
      <c r="G32" s="22">
        <f>VLOOKUP($R32,'1980'!$U$109:$AK$162,8)</f>
        <v>65</v>
      </c>
      <c r="H32" s="23">
        <f>VLOOKUP($R32,'1980'!$U$109:$AK$162,9)</f>
        <v>618</v>
      </c>
      <c r="I32" s="22">
        <f>VLOOKUP($R32,'1980'!$U$109:$AK$162,10)</f>
        <v>28</v>
      </c>
      <c r="J32" s="22">
        <f>VLOOKUP($R32,'1980'!$U$109:$AK$162,11)</f>
        <v>2</v>
      </c>
      <c r="K32" s="22">
        <f>VLOOKUP($R32,'1980'!$U$109:$AK$162,12)</f>
        <v>53</v>
      </c>
      <c r="L32" s="22">
        <f>VLOOKUP($R32,'1980'!$U$109:$AK$162,13)</f>
        <v>62</v>
      </c>
      <c r="M32" s="22">
        <f>VLOOKUP($R32,'1980'!$U$109:$AK$162,14)</f>
        <v>33</v>
      </c>
      <c r="N32" s="22">
        <f>VLOOKUP($R32,'1980'!$U$109:$AK$162,15)</f>
        <v>26</v>
      </c>
      <c r="O32" s="23">
        <f>VLOOKUP($R32,'1980'!$U$109:$AK$162,16)</f>
        <v>204</v>
      </c>
      <c r="P32" s="22">
        <f>VLOOKUP($R32,'1980'!$U$109:$AK$162,17)</f>
        <v>822</v>
      </c>
      <c r="R32">
        <v>21</v>
      </c>
    </row>
    <row r="33" spans="1:18">
      <c r="A33" s="38" t="s">
        <v>57</v>
      </c>
      <c r="B33" s="22">
        <f>VLOOKUP($R33,'1980'!$U$109:$AK$162,3)</f>
        <v>34</v>
      </c>
      <c r="C33" s="22">
        <f>VLOOKUP($R33,'1980'!$U$109:$AK$162,4)</f>
        <v>85</v>
      </c>
      <c r="D33" s="22">
        <f>VLOOKUP($R33,'1980'!$U$109:$AK$162,5)</f>
        <v>117</v>
      </c>
      <c r="E33" s="22">
        <f>VLOOKUP($R33,'1980'!$U$109:$AK$162,6)</f>
        <v>282</v>
      </c>
      <c r="F33" s="22">
        <f>VLOOKUP($R33,'1980'!$U$109:$AK$162,7)</f>
        <v>49</v>
      </c>
      <c r="G33" s="22">
        <f>VLOOKUP($R33,'1980'!$U$109:$AK$162,8)</f>
        <v>106</v>
      </c>
      <c r="H33" s="23">
        <f>VLOOKUP($R33,'1980'!$U$109:$AK$162,9)</f>
        <v>673</v>
      </c>
      <c r="I33" s="22">
        <f>VLOOKUP($R33,'1980'!$U$109:$AK$162,10)</f>
        <v>37</v>
      </c>
      <c r="J33" s="22">
        <f>VLOOKUP($R33,'1980'!$U$109:$AK$162,11)</f>
        <v>0</v>
      </c>
      <c r="K33" s="22">
        <f>VLOOKUP($R33,'1980'!$U$109:$AK$162,12)</f>
        <v>151</v>
      </c>
      <c r="L33" s="22">
        <f>VLOOKUP($R33,'1980'!$U$109:$AK$162,13)</f>
        <v>50</v>
      </c>
      <c r="M33" s="22">
        <f>VLOOKUP($R33,'1980'!$U$109:$AK$162,14)</f>
        <v>71</v>
      </c>
      <c r="N33" s="22">
        <f>VLOOKUP($R33,'1980'!$U$109:$AK$162,15)</f>
        <v>109</v>
      </c>
      <c r="O33" s="23">
        <f>VLOOKUP($R33,'1980'!$U$109:$AK$162,16)</f>
        <v>418</v>
      </c>
      <c r="P33" s="22">
        <f>VLOOKUP($R33,'1980'!$U$109:$AK$162,17)</f>
        <v>1091</v>
      </c>
      <c r="R33">
        <v>22</v>
      </c>
    </row>
    <row r="34" spans="1:18">
      <c r="A34" s="44" t="s">
        <v>58</v>
      </c>
      <c r="B34" s="45">
        <f>VLOOKUP($R34,'1980'!$U$109:$AK$162,3)</f>
        <v>2</v>
      </c>
      <c r="C34" s="45">
        <f>VLOOKUP($R34,'1980'!$U$109:$AK$162,4)</f>
        <v>23</v>
      </c>
      <c r="D34" s="45">
        <f>VLOOKUP($R34,'1980'!$U$109:$AK$162,5)</f>
        <v>31</v>
      </c>
      <c r="E34" s="45">
        <f>VLOOKUP($R34,'1980'!$U$109:$AK$162,6)</f>
        <v>41</v>
      </c>
      <c r="F34" s="45">
        <f>VLOOKUP($R34,'1980'!$U$109:$AK$162,7)</f>
        <v>7</v>
      </c>
      <c r="G34" s="45">
        <f>VLOOKUP($R34,'1980'!$U$109:$AK$162,8)</f>
        <v>25</v>
      </c>
      <c r="H34" s="46">
        <f>VLOOKUP($R34,'1980'!$U$109:$AK$162,9)</f>
        <v>129</v>
      </c>
      <c r="I34" s="45">
        <f>VLOOKUP($R34,'1980'!$U$109:$AK$162,10)</f>
        <v>3</v>
      </c>
      <c r="J34" s="45">
        <f>VLOOKUP($R34,'1980'!$U$109:$AK$162,11)</f>
        <v>0</v>
      </c>
      <c r="K34" s="45">
        <f>VLOOKUP($R34,'1980'!$U$109:$AK$162,12)</f>
        <v>12</v>
      </c>
      <c r="L34" s="45">
        <f>VLOOKUP($R34,'1980'!$U$109:$AK$162,13)</f>
        <v>12</v>
      </c>
      <c r="M34" s="45">
        <f>VLOOKUP($R34,'1980'!$U$109:$AK$162,14)</f>
        <v>4</v>
      </c>
      <c r="N34" s="45">
        <f>VLOOKUP($R34,'1980'!$U$109:$AK$162,15)</f>
        <v>6</v>
      </c>
      <c r="O34" s="46">
        <f>VLOOKUP($R34,'1980'!$U$109:$AK$162,16)</f>
        <v>37</v>
      </c>
      <c r="P34" s="45">
        <f>VLOOKUP($R34,'1980'!$U$109:$AK$162,17)</f>
        <v>166</v>
      </c>
      <c r="R34">
        <v>23</v>
      </c>
    </row>
    <row r="35" spans="1:18">
      <c r="A35" s="38" t="s">
        <v>59</v>
      </c>
      <c r="B35" s="22">
        <f>VLOOKUP($R35,'1980'!$U$109:$AK$162,3)</f>
        <v>35</v>
      </c>
      <c r="C35" s="22">
        <f>VLOOKUP($R35,'1980'!$U$109:$AK$162,4)</f>
        <v>52</v>
      </c>
      <c r="D35" s="22">
        <f>VLOOKUP($R35,'1980'!$U$109:$AK$162,5)</f>
        <v>96</v>
      </c>
      <c r="E35" s="22">
        <f>VLOOKUP($R35,'1980'!$U$109:$AK$162,6)</f>
        <v>63</v>
      </c>
      <c r="F35" s="22">
        <f>VLOOKUP($R35,'1980'!$U$109:$AK$162,7)</f>
        <v>26</v>
      </c>
      <c r="G35" s="22">
        <f>VLOOKUP($R35,'1980'!$U$109:$AK$162,8)</f>
        <v>48</v>
      </c>
      <c r="H35" s="23">
        <f>VLOOKUP($R35,'1980'!$U$109:$AK$162,9)</f>
        <v>320</v>
      </c>
      <c r="I35" s="22">
        <f>VLOOKUP($R35,'1980'!$U$109:$AK$162,10)</f>
        <v>37</v>
      </c>
      <c r="J35" s="22">
        <f>VLOOKUP($R35,'1980'!$U$109:$AK$162,11)</f>
        <v>22</v>
      </c>
      <c r="K35" s="22">
        <f>VLOOKUP($R35,'1980'!$U$109:$AK$162,12)</f>
        <v>119</v>
      </c>
      <c r="L35" s="22">
        <f>VLOOKUP($R35,'1980'!$U$109:$AK$162,13)</f>
        <v>54</v>
      </c>
      <c r="M35" s="22">
        <f>VLOOKUP($R35,'1980'!$U$109:$AK$162,14)</f>
        <v>31</v>
      </c>
      <c r="N35" s="22">
        <f>VLOOKUP($R35,'1980'!$U$109:$AK$162,15)</f>
        <v>57</v>
      </c>
      <c r="O35" s="23">
        <f>VLOOKUP($R35,'1980'!$U$109:$AK$162,16)</f>
        <v>320</v>
      </c>
      <c r="P35" s="22">
        <f>VLOOKUP($R35,'1980'!$U$109:$AK$162,17)</f>
        <v>640</v>
      </c>
      <c r="R35">
        <v>24</v>
      </c>
    </row>
    <row r="36" spans="1:18">
      <c r="A36" s="38" t="s">
        <v>60</v>
      </c>
      <c r="B36" s="22">
        <f>VLOOKUP($R36,'1980'!$U$109:$AK$162,3)</f>
        <v>11</v>
      </c>
      <c r="C36" s="22">
        <f>VLOOKUP($R36,'1980'!$U$109:$AK$162,4)</f>
        <v>16</v>
      </c>
      <c r="D36" s="22">
        <f>VLOOKUP($R36,'1980'!$U$109:$AK$162,5)</f>
        <v>26</v>
      </c>
      <c r="E36" s="22">
        <f>VLOOKUP($R36,'1980'!$U$109:$AK$162,6)</f>
        <v>41</v>
      </c>
      <c r="F36" s="22">
        <f>VLOOKUP($R36,'1980'!$U$109:$AK$162,7)</f>
        <v>18</v>
      </c>
      <c r="G36" s="22">
        <f>VLOOKUP($R36,'1980'!$U$109:$AK$162,8)</f>
        <v>65</v>
      </c>
      <c r="H36" s="23">
        <f>VLOOKUP($R36,'1980'!$U$109:$AK$162,9)</f>
        <v>177</v>
      </c>
      <c r="I36" s="22">
        <f>VLOOKUP($R36,'1980'!$U$109:$AK$162,10)</f>
        <v>31</v>
      </c>
      <c r="J36" s="22">
        <f>VLOOKUP($R36,'1980'!$U$109:$AK$162,11)</f>
        <v>26</v>
      </c>
      <c r="K36" s="22">
        <f>VLOOKUP($R36,'1980'!$U$109:$AK$162,12)</f>
        <v>141</v>
      </c>
      <c r="L36" s="22">
        <f>VLOOKUP($R36,'1980'!$U$109:$AK$162,13)</f>
        <v>92</v>
      </c>
      <c r="M36" s="22">
        <f>VLOOKUP($R36,'1980'!$U$109:$AK$162,14)</f>
        <v>65</v>
      </c>
      <c r="N36" s="22">
        <f>VLOOKUP($R36,'1980'!$U$109:$AK$162,15)</f>
        <v>127</v>
      </c>
      <c r="O36" s="23">
        <f>VLOOKUP($R36,'1980'!$U$109:$AK$162,16)</f>
        <v>482</v>
      </c>
      <c r="P36" s="22">
        <f>VLOOKUP($R36,'1980'!$U$109:$AK$162,17)</f>
        <v>659</v>
      </c>
      <c r="R36">
        <v>25</v>
      </c>
    </row>
    <row r="37" spans="1:18">
      <c r="A37" s="38" t="s">
        <v>61</v>
      </c>
      <c r="B37" s="22">
        <f>VLOOKUP($R37,'1980'!$U$109:$AK$162,3)</f>
        <v>45</v>
      </c>
      <c r="C37" s="22">
        <f>VLOOKUP($R37,'1980'!$U$109:$AK$162,4)</f>
        <v>117</v>
      </c>
      <c r="D37" s="22">
        <f>VLOOKUP($R37,'1980'!$U$109:$AK$162,5)</f>
        <v>142</v>
      </c>
      <c r="E37" s="22">
        <f>VLOOKUP($R37,'1980'!$U$109:$AK$162,6)</f>
        <v>270</v>
      </c>
      <c r="F37" s="22">
        <f>VLOOKUP($R37,'1980'!$U$109:$AK$162,7)</f>
        <v>61</v>
      </c>
      <c r="G37" s="22">
        <f>VLOOKUP($R37,'1980'!$U$109:$AK$162,8)</f>
        <v>120</v>
      </c>
      <c r="H37" s="23">
        <f>VLOOKUP($R37,'1980'!$U$109:$AK$162,9)</f>
        <v>755</v>
      </c>
      <c r="I37" s="22">
        <f>VLOOKUP($R37,'1980'!$U$109:$AK$162,10)</f>
        <v>48</v>
      </c>
      <c r="J37" s="22">
        <f>VLOOKUP($R37,'1980'!$U$109:$AK$162,11)</f>
        <v>21</v>
      </c>
      <c r="K37" s="22">
        <f>VLOOKUP($R37,'1980'!$U$109:$AK$162,12)</f>
        <v>185</v>
      </c>
      <c r="L37" s="22">
        <f>VLOOKUP($R37,'1980'!$U$109:$AK$162,13)</f>
        <v>84</v>
      </c>
      <c r="M37" s="22">
        <f>VLOOKUP($R37,'1980'!$U$109:$AK$162,14)</f>
        <v>11</v>
      </c>
      <c r="N37" s="22">
        <f>VLOOKUP($R37,'1980'!$U$109:$AK$162,15)</f>
        <v>288</v>
      </c>
      <c r="O37" s="23">
        <f>VLOOKUP($R37,'1980'!$U$109:$AK$162,16)</f>
        <v>637</v>
      </c>
      <c r="P37" s="22">
        <f>VLOOKUP($R37,'1980'!$U$109:$AK$162,17)</f>
        <v>1392</v>
      </c>
      <c r="R37">
        <v>26</v>
      </c>
    </row>
    <row r="38" spans="1:18">
      <c r="A38" s="44" t="s">
        <v>62</v>
      </c>
      <c r="B38" s="45">
        <f>VLOOKUP($R38,'1980'!$U$109:$AK$162,3)</f>
        <v>11</v>
      </c>
      <c r="C38" s="45">
        <f>VLOOKUP($R38,'1980'!$U$109:$AK$162,4)</f>
        <v>108</v>
      </c>
      <c r="D38" s="45">
        <f>VLOOKUP($R38,'1980'!$U$109:$AK$162,5)</f>
        <v>93</v>
      </c>
      <c r="E38" s="45">
        <f>VLOOKUP($R38,'1980'!$U$109:$AK$162,6)</f>
        <v>100</v>
      </c>
      <c r="F38" s="45">
        <f>VLOOKUP($R38,'1980'!$U$109:$AK$162,7)</f>
        <v>34</v>
      </c>
      <c r="G38" s="45">
        <f>VLOOKUP($R38,'1980'!$U$109:$AK$162,8)</f>
        <v>60</v>
      </c>
      <c r="H38" s="46">
        <f>VLOOKUP($R38,'1980'!$U$109:$AK$162,9)</f>
        <v>406</v>
      </c>
      <c r="I38" s="45">
        <f>VLOOKUP($R38,'1980'!$U$109:$AK$162,10)</f>
        <v>18</v>
      </c>
      <c r="J38" s="45">
        <f>VLOOKUP($R38,'1980'!$U$109:$AK$162,11)</f>
        <v>3</v>
      </c>
      <c r="K38" s="45">
        <f>VLOOKUP($R38,'1980'!$U$109:$AK$162,12)</f>
        <v>34</v>
      </c>
      <c r="L38" s="45">
        <f>VLOOKUP($R38,'1980'!$U$109:$AK$162,13)</f>
        <v>65</v>
      </c>
      <c r="M38" s="45">
        <f>VLOOKUP($R38,'1980'!$U$109:$AK$162,14)</f>
        <v>31</v>
      </c>
      <c r="N38" s="45">
        <f>VLOOKUP($R38,'1980'!$U$109:$AK$162,15)</f>
        <v>14</v>
      </c>
      <c r="O38" s="46">
        <f>VLOOKUP($R38,'1980'!$U$109:$AK$162,16)</f>
        <v>165</v>
      </c>
      <c r="P38" s="45">
        <f>VLOOKUP($R38,'1980'!$U$109:$AK$162,17)</f>
        <v>571</v>
      </c>
      <c r="R38">
        <v>27</v>
      </c>
    </row>
    <row r="39" spans="1:18">
      <c r="A39" s="38" t="s">
        <v>63</v>
      </c>
      <c r="B39" s="22">
        <f>VLOOKUP($R39,'1980'!$U$109:$AK$162,3)</f>
        <v>30</v>
      </c>
      <c r="C39" s="22">
        <f>VLOOKUP($R39,'1980'!$U$109:$AK$162,4)</f>
        <v>103</v>
      </c>
      <c r="D39" s="22">
        <f>VLOOKUP($R39,'1980'!$U$109:$AK$162,5)</f>
        <v>131</v>
      </c>
      <c r="E39" s="22">
        <f>VLOOKUP($R39,'1980'!$U$109:$AK$162,6)</f>
        <v>158</v>
      </c>
      <c r="F39" s="22">
        <f>VLOOKUP($R39,'1980'!$U$109:$AK$162,7)</f>
        <v>14</v>
      </c>
      <c r="G39" s="22">
        <f>VLOOKUP($R39,'1980'!$U$109:$AK$162,8)</f>
        <v>103</v>
      </c>
      <c r="H39" s="23">
        <f>VLOOKUP($R39,'1980'!$U$109:$AK$162,9)</f>
        <v>539</v>
      </c>
      <c r="I39" s="22">
        <f>VLOOKUP($R39,'1980'!$U$109:$AK$162,10)</f>
        <v>20</v>
      </c>
      <c r="J39" s="22">
        <f>VLOOKUP($R39,'1980'!$U$109:$AK$162,11)</f>
        <v>5</v>
      </c>
      <c r="K39" s="22">
        <f>VLOOKUP($R39,'1980'!$U$109:$AK$162,12)</f>
        <v>87</v>
      </c>
      <c r="L39" s="22">
        <f>VLOOKUP($R39,'1980'!$U$109:$AK$162,13)</f>
        <v>31</v>
      </c>
      <c r="M39" s="22">
        <f>VLOOKUP($R39,'1980'!$U$109:$AK$162,14)</f>
        <v>16</v>
      </c>
      <c r="N39" s="22">
        <f>VLOOKUP($R39,'1980'!$U$109:$AK$162,15)</f>
        <v>32</v>
      </c>
      <c r="O39" s="23">
        <f>VLOOKUP($R39,'1980'!$U$109:$AK$162,16)</f>
        <v>191</v>
      </c>
      <c r="P39" s="22">
        <f>VLOOKUP($R39,'1980'!$U$109:$AK$162,17)</f>
        <v>730</v>
      </c>
      <c r="R39">
        <v>28</v>
      </c>
    </row>
    <row r="40" spans="1:18">
      <c r="A40" s="38" t="s">
        <v>64</v>
      </c>
      <c r="B40" s="22">
        <f>VLOOKUP($R40,'1980'!$U$109:$AK$162,3)</f>
        <v>31</v>
      </c>
      <c r="C40" s="22">
        <f>VLOOKUP($R40,'1980'!$U$109:$AK$162,4)</f>
        <v>99</v>
      </c>
      <c r="D40" s="22">
        <f>VLOOKUP($R40,'1980'!$U$109:$AK$162,5)</f>
        <v>129</v>
      </c>
      <c r="E40" s="22">
        <f>VLOOKUP($R40,'1980'!$U$109:$AK$162,6)</f>
        <v>195</v>
      </c>
      <c r="F40" s="22">
        <f>VLOOKUP($R40,'1980'!$U$109:$AK$162,7)</f>
        <v>8</v>
      </c>
      <c r="G40" s="22">
        <f>VLOOKUP($R40,'1980'!$U$109:$AK$162,8)</f>
        <v>71</v>
      </c>
      <c r="H40" s="23">
        <f>VLOOKUP($R40,'1980'!$U$109:$AK$162,9)</f>
        <v>533</v>
      </c>
      <c r="I40" s="22">
        <f>VLOOKUP($R40,'1980'!$U$109:$AK$162,10)</f>
        <v>71</v>
      </c>
      <c r="J40" s="22">
        <f>VLOOKUP($R40,'1980'!$U$109:$AK$162,11)</f>
        <v>25</v>
      </c>
      <c r="K40" s="22">
        <f>VLOOKUP($R40,'1980'!$U$109:$AK$162,12)</f>
        <v>122</v>
      </c>
      <c r="L40" s="22">
        <f>VLOOKUP($R40,'1980'!$U$109:$AK$162,13)</f>
        <v>73</v>
      </c>
      <c r="M40" s="22">
        <f>VLOOKUP($R40,'1980'!$U$109:$AK$162,14)</f>
        <v>18</v>
      </c>
      <c r="N40" s="22">
        <f>VLOOKUP($R40,'1980'!$U$109:$AK$162,15)</f>
        <v>48</v>
      </c>
      <c r="O40" s="23">
        <f>VLOOKUP($R40,'1980'!$U$109:$AK$162,16)</f>
        <v>357</v>
      </c>
      <c r="P40" s="22">
        <f>VLOOKUP($R40,'1980'!$U$109:$AK$162,17)</f>
        <v>890</v>
      </c>
      <c r="R40">
        <v>29</v>
      </c>
    </row>
    <row r="41" spans="1:18">
      <c r="A41" s="38" t="s">
        <v>65</v>
      </c>
      <c r="B41" s="22">
        <f>VLOOKUP($R41,'1980'!$U$109:$AK$162,3)</f>
        <v>38</v>
      </c>
      <c r="C41" s="22">
        <f>VLOOKUP($R41,'1980'!$U$109:$AK$162,4)</f>
        <v>78</v>
      </c>
      <c r="D41" s="22">
        <f>VLOOKUP($R41,'1980'!$U$109:$AK$162,5)</f>
        <v>46</v>
      </c>
      <c r="E41" s="22">
        <f>VLOOKUP($R41,'1980'!$U$109:$AK$162,6)</f>
        <v>39</v>
      </c>
      <c r="F41" s="22">
        <f>VLOOKUP($R41,'1980'!$U$109:$AK$162,7)</f>
        <v>7</v>
      </c>
      <c r="G41" s="22">
        <f>VLOOKUP($R41,'1980'!$U$109:$AK$162,8)</f>
        <v>24</v>
      </c>
      <c r="H41" s="23">
        <f>VLOOKUP($R41,'1980'!$U$109:$AK$162,9)</f>
        <v>232</v>
      </c>
      <c r="I41" s="22">
        <f>VLOOKUP($R41,'1980'!$U$109:$AK$162,10)</f>
        <v>0</v>
      </c>
      <c r="J41" s="22">
        <f>VLOOKUP($R41,'1980'!$U$109:$AK$162,11)</f>
        <v>0</v>
      </c>
      <c r="K41" s="22">
        <f>VLOOKUP($R41,'1980'!$U$109:$AK$162,12)</f>
        <v>11</v>
      </c>
      <c r="L41" s="22">
        <f>VLOOKUP($R41,'1980'!$U$109:$AK$162,13)</f>
        <v>4</v>
      </c>
      <c r="M41" s="22">
        <f>VLOOKUP($R41,'1980'!$U$109:$AK$162,14)</f>
        <v>3</v>
      </c>
      <c r="N41" s="22">
        <f>VLOOKUP($R41,'1980'!$U$109:$AK$162,15)</f>
        <v>4</v>
      </c>
      <c r="O41" s="23">
        <f>VLOOKUP($R41,'1980'!$U$109:$AK$162,16)</f>
        <v>22</v>
      </c>
      <c r="P41" s="22">
        <f>VLOOKUP($R41,'1980'!$U$109:$AK$162,17)</f>
        <v>254</v>
      </c>
      <c r="R41">
        <v>30</v>
      </c>
    </row>
    <row r="42" spans="1:18">
      <c r="A42" s="44" t="s">
        <v>66</v>
      </c>
      <c r="B42" s="45">
        <f>VLOOKUP($R42,'1980'!$U$109:$AK$162,3)</f>
        <v>12</v>
      </c>
      <c r="C42" s="45">
        <f>VLOOKUP($R42,'1980'!$U$109:$AK$162,4)</f>
        <v>70</v>
      </c>
      <c r="D42" s="45">
        <f>VLOOKUP($R42,'1980'!$U$109:$AK$162,5)</f>
        <v>31</v>
      </c>
      <c r="E42" s="45">
        <f>VLOOKUP($R42,'1980'!$U$109:$AK$162,6)</f>
        <v>30</v>
      </c>
      <c r="F42" s="45">
        <f>VLOOKUP($R42,'1980'!$U$109:$AK$162,7)</f>
        <v>9</v>
      </c>
      <c r="G42" s="45">
        <f>VLOOKUP($R42,'1980'!$U$109:$AK$162,8)</f>
        <v>40</v>
      </c>
      <c r="H42" s="46">
        <f>VLOOKUP($R42,'1980'!$U$109:$AK$162,9)</f>
        <v>192</v>
      </c>
      <c r="I42" s="45">
        <f>VLOOKUP($R42,'1980'!$U$109:$AK$162,10)</f>
        <v>7</v>
      </c>
      <c r="J42" s="45">
        <f>VLOOKUP($R42,'1980'!$U$109:$AK$162,11)</f>
        <v>5</v>
      </c>
      <c r="K42" s="45">
        <f>VLOOKUP($R42,'1980'!$U$109:$AK$162,12)</f>
        <v>29</v>
      </c>
      <c r="L42" s="45">
        <f>VLOOKUP($R42,'1980'!$U$109:$AK$162,13)</f>
        <v>13</v>
      </c>
      <c r="M42" s="45">
        <f>VLOOKUP($R42,'1980'!$U$109:$AK$162,14)</f>
        <v>2</v>
      </c>
      <c r="N42" s="45">
        <f>VLOOKUP($R42,'1980'!$U$109:$AK$162,15)</f>
        <v>13</v>
      </c>
      <c r="O42" s="46">
        <f>VLOOKUP($R42,'1980'!$U$109:$AK$162,16)</f>
        <v>69</v>
      </c>
      <c r="P42" s="45">
        <f>VLOOKUP($R42,'1980'!$U$109:$AK$162,17)</f>
        <v>261</v>
      </c>
      <c r="R42">
        <v>31</v>
      </c>
    </row>
    <row r="43" spans="1:18">
      <c r="A43" s="38" t="s">
        <v>67</v>
      </c>
      <c r="B43" s="22">
        <f>VLOOKUP($R43,'1980'!$U$109:$AK$162,3)</f>
        <v>36</v>
      </c>
      <c r="C43" s="22">
        <f>VLOOKUP($R43,'1980'!$U$109:$AK$162,4)</f>
        <v>30</v>
      </c>
      <c r="D43" s="22">
        <f>VLOOKUP($R43,'1980'!$U$109:$AK$162,5)</f>
        <v>32</v>
      </c>
      <c r="E43" s="22">
        <f>VLOOKUP($R43,'1980'!$U$109:$AK$162,6)</f>
        <v>48</v>
      </c>
      <c r="F43" s="22">
        <f>VLOOKUP($R43,'1980'!$U$109:$AK$162,7)</f>
        <v>5</v>
      </c>
      <c r="G43" s="22">
        <f>VLOOKUP($R43,'1980'!$U$109:$AK$162,8)</f>
        <v>11</v>
      </c>
      <c r="H43" s="23">
        <f>VLOOKUP($R43,'1980'!$U$109:$AK$162,9)</f>
        <v>162</v>
      </c>
      <c r="I43" s="22">
        <f>VLOOKUP($R43,'1980'!$U$109:$AK$162,10)</f>
        <v>6</v>
      </c>
      <c r="J43" s="22">
        <f>VLOOKUP($R43,'1980'!$U$109:$AK$162,11)</f>
        <v>1</v>
      </c>
      <c r="K43" s="22">
        <f>VLOOKUP($R43,'1980'!$U$109:$AK$162,12)</f>
        <v>52</v>
      </c>
      <c r="L43" s="22">
        <f>VLOOKUP($R43,'1980'!$U$109:$AK$162,13)</f>
        <v>45</v>
      </c>
      <c r="M43" s="22">
        <f>VLOOKUP($R43,'1980'!$U$109:$AK$162,14)</f>
        <v>7</v>
      </c>
      <c r="N43" s="22">
        <f>VLOOKUP($R43,'1980'!$U$109:$AK$162,15)</f>
        <v>7</v>
      </c>
      <c r="O43" s="23">
        <f>VLOOKUP($R43,'1980'!$U$109:$AK$162,16)</f>
        <v>118</v>
      </c>
      <c r="P43" s="22">
        <f>VLOOKUP($R43,'1980'!$U$109:$AK$162,17)</f>
        <v>280</v>
      </c>
      <c r="R43">
        <v>32</v>
      </c>
    </row>
    <row r="44" spans="1:18">
      <c r="A44" s="38" t="s">
        <v>68</v>
      </c>
      <c r="B44" s="22">
        <f>VLOOKUP($R44,'1980'!$U$109:$AK$162,3)</f>
        <v>10</v>
      </c>
      <c r="C44" s="22">
        <f>VLOOKUP($R44,'1980'!$U$109:$AK$162,4)</f>
        <v>17</v>
      </c>
      <c r="D44" s="22">
        <f>VLOOKUP($R44,'1980'!$U$109:$AK$162,5)</f>
        <v>22</v>
      </c>
      <c r="E44" s="22">
        <f>VLOOKUP($R44,'1980'!$U$109:$AK$162,6)</f>
        <v>39</v>
      </c>
      <c r="F44" s="22">
        <f>VLOOKUP($R44,'1980'!$U$109:$AK$162,7)</f>
        <v>11</v>
      </c>
      <c r="G44" s="22">
        <f>VLOOKUP($R44,'1980'!$U$109:$AK$162,8)</f>
        <v>21</v>
      </c>
      <c r="H44" s="23">
        <f>VLOOKUP($R44,'1980'!$U$109:$AK$162,9)</f>
        <v>120</v>
      </c>
      <c r="I44" s="22">
        <f>VLOOKUP($R44,'1980'!$U$109:$AK$162,10)</f>
        <v>6</v>
      </c>
      <c r="J44" s="22">
        <f>VLOOKUP($R44,'1980'!$U$109:$AK$162,11)</f>
        <v>4</v>
      </c>
      <c r="K44" s="22">
        <f>VLOOKUP($R44,'1980'!$U$109:$AK$162,12)</f>
        <v>14</v>
      </c>
      <c r="L44" s="22">
        <f>VLOOKUP($R44,'1980'!$U$109:$AK$162,13)</f>
        <v>19</v>
      </c>
      <c r="M44" s="22">
        <f>VLOOKUP($R44,'1980'!$U$109:$AK$162,14)</f>
        <v>3</v>
      </c>
      <c r="N44" s="22">
        <f>VLOOKUP($R44,'1980'!$U$109:$AK$162,15)</f>
        <v>7</v>
      </c>
      <c r="O44" s="23">
        <f>VLOOKUP($R44,'1980'!$U$109:$AK$162,16)</f>
        <v>53</v>
      </c>
      <c r="P44" s="22">
        <f>VLOOKUP($R44,'1980'!$U$109:$AK$162,17)</f>
        <v>173</v>
      </c>
      <c r="R44">
        <v>33</v>
      </c>
    </row>
    <row r="45" spans="1:18">
      <c r="A45" s="38" t="s">
        <v>69</v>
      </c>
      <c r="B45" s="22">
        <f>VLOOKUP($R45,'1980'!$U$109:$AK$162,3)</f>
        <v>9</v>
      </c>
      <c r="C45" s="22">
        <f>VLOOKUP($R45,'1980'!$U$109:$AK$162,4)</f>
        <v>26</v>
      </c>
      <c r="D45" s="22">
        <f>VLOOKUP($R45,'1980'!$U$109:$AK$162,5)</f>
        <v>88</v>
      </c>
      <c r="E45" s="22">
        <f>VLOOKUP($R45,'1980'!$U$109:$AK$162,6)</f>
        <v>97</v>
      </c>
      <c r="F45" s="22">
        <f>VLOOKUP($R45,'1980'!$U$109:$AK$162,7)</f>
        <v>22</v>
      </c>
      <c r="G45" s="22">
        <f>VLOOKUP($R45,'1980'!$U$109:$AK$162,8)</f>
        <v>38</v>
      </c>
      <c r="H45" s="23">
        <f>VLOOKUP($R45,'1980'!$U$109:$AK$162,9)</f>
        <v>280</v>
      </c>
      <c r="I45" s="22">
        <f>VLOOKUP($R45,'1980'!$U$109:$AK$162,10)</f>
        <v>51</v>
      </c>
      <c r="J45" s="22">
        <f>VLOOKUP($R45,'1980'!$U$109:$AK$162,11)</f>
        <v>61</v>
      </c>
      <c r="K45" s="22">
        <f>VLOOKUP($R45,'1980'!$U$109:$AK$162,12)</f>
        <v>292</v>
      </c>
      <c r="L45" s="22">
        <f>VLOOKUP($R45,'1980'!$U$109:$AK$162,13)</f>
        <v>228</v>
      </c>
      <c r="M45" s="22">
        <f>VLOOKUP($R45,'1980'!$U$109:$AK$162,14)</f>
        <v>70</v>
      </c>
      <c r="N45" s="22">
        <f>VLOOKUP($R45,'1980'!$U$109:$AK$162,15)</f>
        <v>79</v>
      </c>
      <c r="O45" s="23">
        <f>VLOOKUP($R45,'1980'!$U$109:$AK$162,16)</f>
        <v>781</v>
      </c>
      <c r="P45" s="22">
        <f>VLOOKUP($R45,'1980'!$U$109:$AK$162,17)</f>
        <v>1061</v>
      </c>
      <c r="R45">
        <v>34</v>
      </c>
    </row>
    <row r="46" spans="1:18">
      <c r="A46" s="44" t="s">
        <v>70</v>
      </c>
      <c r="B46" s="45">
        <f>VLOOKUP($R46,'1980'!$U$109:$AK$162,3)</f>
        <v>89</v>
      </c>
      <c r="C46" s="45">
        <f>VLOOKUP($R46,'1980'!$U$109:$AK$162,4)</f>
        <v>80</v>
      </c>
      <c r="D46" s="45">
        <f>VLOOKUP($R46,'1980'!$U$109:$AK$162,5)</f>
        <v>103</v>
      </c>
      <c r="E46" s="45">
        <f>VLOOKUP($R46,'1980'!$U$109:$AK$162,6)</f>
        <v>93</v>
      </c>
      <c r="F46" s="45">
        <f>VLOOKUP($R46,'1980'!$U$109:$AK$162,7)</f>
        <v>20</v>
      </c>
      <c r="G46" s="45">
        <f>VLOOKUP($R46,'1980'!$U$109:$AK$162,8)</f>
        <v>48</v>
      </c>
      <c r="H46" s="46">
        <f>VLOOKUP($R46,'1980'!$U$109:$AK$162,9)</f>
        <v>433</v>
      </c>
      <c r="I46" s="45">
        <f>VLOOKUP($R46,'1980'!$U$109:$AK$162,10)</f>
        <v>7</v>
      </c>
      <c r="J46" s="45">
        <f>VLOOKUP($R46,'1980'!$U$109:$AK$162,11)</f>
        <v>0</v>
      </c>
      <c r="K46" s="45">
        <f>VLOOKUP($R46,'1980'!$U$109:$AK$162,12)</f>
        <v>42</v>
      </c>
      <c r="L46" s="45">
        <f>VLOOKUP($R46,'1980'!$U$109:$AK$162,13)</f>
        <v>59</v>
      </c>
      <c r="M46" s="45">
        <f>VLOOKUP($R46,'1980'!$U$109:$AK$162,14)</f>
        <v>14</v>
      </c>
      <c r="N46" s="45">
        <f>VLOOKUP($R46,'1980'!$U$109:$AK$162,15)</f>
        <v>22</v>
      </c>
      <c r="O46" s="46">
        <f>VLOOKUP($R46,'1980'!$U$109:$AK$162,16)</f>
        <v>144</v>
      </c>
      <c r="P46" s="45">
        <f>VLOOKUP($R46,'1980'!$U$109:$AK$162,17)</f>
        <v>577</v>
      </c>
      <c r="R46">
        <v>35</v>
      </c>
    </row>
    <row r="47" spans="1:18">
      <c r="A47" s="38" t="s">
        <v>71</v>
      </c>
      <c r="B47" s="22">
        <f>VLOOKUP($R47,'1980'!$U$109:$AK$162,3)</f>
        <v>42</v>
      </c>
      <c r="C47" s="22">
        <f>VLOOKUP($R47,'1980'!$U$109:$AK$162,4)</f>
        <v>99</v>
      </c>
      <c r="D47" s="22">
        <f>VLOOKUP($R47,'1980'!$U$109:$AK$162,5)</f>
        <v>206</v>
      </c>
      <c r="E47" s="22">
        <f>VLOOKUP($R47,'1980'!$U$109:$AK$162,6)</f>
        <v>190</v>
      </c>
      <c r="F47" s="22">
        <f>VLOOKUP($R47,'1980'!$U$109:$AK$162,7)</f>
        <v>115</v>
      </c>
      <c r="G47" s="22">
        <f>VLOOKUP($R47,'1980'!$U$109:$AK$162,8)</f>
        <v>126</v>
      </c>
      <c r="H47" s="23">
        <f>VLOOKUP($R47,'1980'!$U$109:$AK$162,9)</f>
        <v>778</v>
      </c>
      <c r="I47" s="22">
        <f>VLOOKUP($R47,'1980'!$U$109:$AK$162,10)</f>
        <v>100</v>
      </c>
      <c r="J47" s="22">
        <f>VLOOKUP($R47,'1980'!$U$109:$AK$162,11)</f>
        <v>149</v>
      </c>
      <c r="K47" s="22">
        <f>VLOOKUP($R47,'1980'!$U$109:$AK$162,12)</f>
        <v>470</v>
      </c>
      <c r="L47" s="22">
        <f>VLOOKUP($R47,'1980'!$U$109:$AK$162,13)</f>
        <v>394</v>
      </c>
      <c r="M47" s="22">
        <f>VLOOKUP($R47,'1980'!$U$109:$AK$162,14)</f>
        <v>110</v>
      </c>
      <c r="N47" s="22">
        <f>VLOOKUP($R47,'1980'!$U$109:$AK$162,15)</f>
        <v>161</v>
      </c>
      <c r="O47" s="23">
        <f>VLOOKUP($R47,'1980'!$U$109:$AK$162,16)</f>
        <v>1384</v>
      </c>
      <c r="P47" s="22">
        <f>VLOOKUP($R47,'1980'!$U$109:$AK$162,17)</f>
        <v>2162</v>
      </c>
      <c r="R47">
        <v>36</v>
      </c>
    </row>
    <row r="48" spans="1:18">
      <c r="A48" s="38" t="s">
        <v>72</v>
      </c>
      <c r="B48" s="22">
        <f>VLOOKUP($R48,'1980'!$U$109:$AK$162,3)</f>
        <v>47</v>
      </c>
      <c r="C48" s="22">
        <f>VLOOKUP($R48,'1980'!$U$109:$AK$162,4)</f>
        <v>123</v>
      </c>
      <c r="D48" s="22">
        <f>VLOOKUP($R48,'1980'!$U$109:$AK$162,5)</f>
        <v>93</v>
      </c>
      <c r="E48" s="22">
        <f>VLOOKUP($R48,'1980'!$U$109:$AK$162,6)</f>
        <v>344</v>
      </c>
      <c r="F48" s="22">
        <f>VLOOKUP($R48,'1980'!$U$109:$AK$162,7)</f>
        <v>157</v>
      </c>
      <c r="G48" s="22">
        <f>VLOOKUP($R48,'1980'!$U$109:$AK$162,8)</f>
        <v>200</v>
      </c>
      <c r="H48" s="23">
        <f>VLOOKUP($R48,'1980'!$U$109:$AK$162,9)</f>
        <v>964</v>
      </c>
      <c r="I48" s="22">
        <f>VLOOKUP($R48,'1980'!$U$109:$AK$162,10)</f>
        <v>22</v>
      </c>
      <c r="J48" s="22">
        <f>VLOOKUP($R48,'1980'!$U$109:$AK$162,11)</f>
        <v>33</v>
      </c>
      <c r="K48" s="22">
        <f>VLOOKUP($R48,'1980'!$U$109:$AK$162,12)</f>
        <v>123</v>
      </c>
      <c r="L48" s="22">
        <f>VLOOKUP($R48,'1980'!$U$109:$AK$162,13)</f>
        <v>64</v>
      </c>
      <c r="M48" s="22">
        <f>VLOOKUP($R48,'1980'!$U$109:$AK$162,14)</f>
        <v>21</v>
      </c>
      <c r="N48" s="22">
        <f>VLOOKUP($R48,'1980'!$U$109:$AK$162,15)</f>
        <v>76</v>
      </c>
      <c r="O48" s="23">
        <f>VLOOKUP($R48,'1980'!$U$109:$AK$162,16)</f>
        <v>339</v>
      </c>
      <c r="P48" s="22">
        <f>VLOOKUP($R48,'1980'!$U$109:$AK$162,17)</f>
        <v>1303</v>
      </c>
      <c r="R48">
        <v>37</v>
      </c>
    </row>
    <row r="49" spans="1:18">
      <c r="A49" s="38" t="s">
        <v>73</v>
      </c>
      <c r="B49" s="22">
        <f>VLOOKUP($R49,'1980'!$U$109:$AK$162,3)</f>
        <v>6</v>
      </c>
      <c r="C49" s="22">
        <f>VLOOKUP($R49,'1980'!$U$109:$AK$162,4)</f>
        <v>38</v>
      </c>
      <c r="D49" s="22">
        <f>VLOOKUP($R49,'1980'!$U$109:$AK$162,5)</f>
        <v>25</v>
      </c>
      <c r="E49" s="22">
        <f>VLOOKUP($R49,'1980'!$U$109:$AK$162,6)</f>
        <v>32</v>
      </c>
      <c r="F49" s="22">
        <f>VLOOKUP($R49,'1980'!$U$109:$AK$162,7)</f>
        <v>8</v>
      </c>
      <c r="G49" s="22">
        <f>VLOOKUP($R49,'1980'!$U$109:$AK$162,8)</f>
        <v>15</v>
      </c>
      <c r="H49" s="23">
        <f>VLOOKUP($R49,'1980'!$U$109:$AK$162,9)</f>
        <v>124</v>
      </c>
      <c r="I49" s="22">
        <f>VLOOKUP($R49,'1980'!$U$109:$AK$162,10)</f>
        <v>2</v>
      </c>
      <c r="J49" s="22">
        <f>VLOOKUP($R49,'1980'!$U$109:$AK$162,11)</f>
        <v>0</v>
      </c>
      <c r="K49" s="22">
        <f>VLOOKUP($R49,'1980'!$U$109:$AK$162,12)</f>
        <v>7</v>
      </c>
      <c r="L49" s="22">
        <f>VLOOKUP($R49,'1980'!$U$109:$AK$162,13)</f>
        <v>6</v>
      </c>
      <c r="M49" s="22">
        <f>VLOOKUP($R49,'1980'!$U$109:$AK$162,14)</f>
        <v>6</v>
      </c>
      <c r="N49" s="22">
        <f>VLOOKUP($R49,'1980'!$U$109:$AK$162,15)</f>
        <v>3</v>
      </c>
      <c r="O49" s="23">
        <f>VLOOKUP($R49,'1980'!$U$109:$AK$162,16)</f>
        <v>24</v>
      </c>
      <c r="P49" s="22">
        <f>VLOOKUP($R49,'1980'!$U$109:$AK$162,17)</f>
        <v>148</v>
      </c>
      <c r="R49">
        <v>38</v>
      </c>
    </row>
    <row r="50" spans="1:18">
      <c r="A50" s="44" t="s">
        <v>74</v>
      </c>
      <c r="B50" s="45">
        <f>VLOOKUP($R50,'1980'!$U$109:$AK$162,3)</f>
        <v>37</v>
      </c>
      <c r="C50" s="45">
        <f>VLOOKUP($R50,'1980'!$U$109:$AK$162,4)</f>
        <v>102</v>
      </c>
      <c r="D50" s="45">
        <f>VLOOKUP($R50,'1980'!$U$109:$AK$162,5)</f>
        <v>177</v>
      </c>
      <c r="E50" s="45">
        <f>VLOOKUP($R50,'1980'!$U$109:$AK$162,6)</f>
        <v>260</v>
      </c>
      <c r="F50" s="45">
        <f>VLOOKUP($R50,'1980'!$U$109:$AK$162,7)</f>
        <v>74</v>
      </c>
      <c r="G50" s="45">
        <f>VLOOKUP($R50,'1980'!$U$109:$AK$162,8)</f>
        <v>171</v>
      </c>
      <c r="H50" s="46">
        <f>VLOOKUP($R50,'1980'!$U$109:$AK$162,9)</f>
        <v>821</v>
      </c>
      <c r="I50" s="45">
        <f>VLOOKUP($R50,'1980'!$U$109:$AK$162,10)</f>
        <v>102</v>
      </c>
      <c r="J50" s="45">
        <f>VLOOKUP($R50,'1980'!$U$109:$AK$162,11)</f>
        <v>22</v>
      </c>
      <c r="K50" s="45">
        <f>VLOOKUP($R50,'1980'!$U$109:$AK$162,12)</f>
        <v>205</v>
      </c>
      <c r="L50" s="45">
        <f>VLOOKUP($R50,'1980'!$U$109:$AK$162,13)</f>
        <v>187</v>
      </c>
      <c r="M50" s="45">
        <f>VLOOKUP($R50,'1980'!$U$109:$AK$162,14)</f>
        <v>148</v>
      </c>
      <c r="N50" s="45">
        <f>VLOOKUP($R50,'1980'!$U$109:$AK$162,15)</f>
        <v>122</v>
      </c>
      <c r="O50" s="46">
        <f>VLOOKUP($R50,'1980'!$U$109:$AK$162,16)</f>
        <v>786</v>
      </c>
      <c r="P50" s="45">
        <f>VLOOKUP($R50,'1980'!$U$109:$AK$162,17)</f>
        <v>1607</v>
      </c>
      <c r="R50">
        <v>39</v>
      </c>
    </row>
    <row r="51" spans="1:18">
      <c r="A51" s="38" t="s">
        <v>75</v>
      </c>
      <c r="B51" s="22">
        <f>VLOOKUP($R51,'1980'!$U$109:$AK$162,3)</f>
        <v>60</v>
      </c>
      <c r="C51" s="22">
        <f>VLOOKUP($R51,'1980'!$U$109:$AK$162,4)</f>
        <v>129</v>
      </c>
      <c r="D51" s="22">
        <f>VLOOKUP($R51,'1980'!$U$109:$AK$162,5)</f>
        <v>157</v>
      </c>
      <c r="E51" s="22">
        <f>VLOOKUP($R51,'1980'!$U$109:$AK$162,6)</f>
        <v>209</v>
      </c>
      <c r="F51" s="22">
        <f>VLOOKUP($R51,'1980'!$U$109:$AK$162,7)</f>
        <v>0</v>
      </c>
      <c r="G51" s="22">
        <f>VLOOKUP($R51,'1980'!$U$109:$AK$162,8)</f>
        <v>213</v>
      </c>
      <c r="H51" s="23">
        <f>VLOOKUP($R51,'1980'!$U$109:$AK$162,9)</f>
        <v>768</v>
      </c>
      <c r="I51" s="22">
        <f>VLOOKUP($R51,'1980'!$U$109:$AK$162,10)</f>
        <v>60</v>
      </c>
      <c r="J51" s="22">
        <f>VLOOKUP($R51,'1980'!$U$109:$AK$162,11)</f>
        <v>13</v>
      </c>
      <c r="K51" s="22">
        <f>VLOOKUP($R51,'1980'!$U$109:$AK$162,12)</f>
        <v>48</v>
      </c>
      <c r="L51" s="22">
        <f>VLOOKUP($R51,'1980'!$U$109:$AK$162,13)</f>
        <v>78</v>
      </c>
      <c r="M51" s="22">
        <f>VLOOKUP($R51,'1980'!$U$109:$AK$162,14)</f>
        <v>5</v>
      </c>
      <c r="N51" s="22">
        <f>VLOOKUP($R51,'1980'!$U$109:$AK$162,15)</f>
        <v>82</v>
      </c>
      <c r="O51" s="23">
        <f>VLOOKUP($R51,'1980'!$U$109:$AK$162,16)</f>
        <v>286</v>
      </c>
      <c r="P51" s="22">
        <f>VLOOKUP($R51,'1980'!$U$109:$AK$162,17)</f>
        <v>1054</v>
      </c>
      <c r="R51">
        <v>40</v>
      </c>
    </row>
    <row r="52" spans="1:18">
      <c r="A52" s="38" t="s">
        <v>76</v>
      </c>
      <c r="B52" s="22">
        <f>VLOOKUP($R52,'1980'!$U$109:$AK$162,3)</f>
        <v>32</v>
      </c>
      <c r="C52" s="22">
        <f>VLOOKUP($R52,'1980'!$U$109:$AK$162,4)</f>
        <v>80</v>
      </c>
      <c r="D52" s="22">
        <f>VLOOKUP($R52,'1980'!$U$109:$AK$162,5)</f>
        <v>107</v>
      </c>
      <c r="E52" s="22">
        <f>VLOOKUP($R52,'1980'!$U$109:$AK$162,6)</f>
        <v>90</v>
      </c>
      <c r="F52" s="22">
        <f>VLOOKUP($R52,'1980'!$U$109:$AK$162,7)</f>
        <v>11</v>
      </c>
      <c r="G52" s="22">
        <f>VLOOKUP($R52,'1980'!$U$109:$AK$162,8)</f>
        <v>28</v>
      </c>
      <c r="H52" s="23">
        <f>VLOOKUP($R52,'1980'!$U$109:$AK$162,9)</f>
        <v>348</v>
      </c>
      <c r="I52" s="22">
        <f>VLOOKUP($R52,'1980'!$U$109:$AK$162,10)</f>
        <v>18</v>
      </c>
      <c r="J52" s="22">
        <f>VLOOKUP($R52,'1980'!$U$109:$AK$162,11)</f>
        <v>6</v>
      </c>
      <c r="K52" s="22">
        <f>VLOOKUP($R52,'1980'!$U$109:$AK$162,12)</f>
        <v>48</v>
      </c>
      <c r="L52" s="22">
        <f>VLOOKUP($R52,'1980'!$U$109:$AK$162,13)</f>
        <v>62</v>
      </c>
      <c r="M52" s="22">
        <f>VLOOKUP($R52,'1980'!$U$109:$AK$162,14)</f>
        <v>18</v>
      </c>
      <c r="N52" s="22">
        <f>VLOOKUP($R52,'1980'!$U$109:$AK$162,15)</f>
        <v>18</v>
      </c>
      <c r="O52" s="23">
        <f>VLOOKUP($R52,'1980'!$U$109:$AK$162,16)</f>
        <v>170</v>
      </c>
      <c r="P52" s="22">
        <f>VLOOKUP($R52,'1980'!$U$109:$AK$162,17)</f>
        <v>518</v>
      </c>
      <c r="R52">
        <v>41</v>
      </c>
    </row>
    <row r="53" spans="1:18">
      <c r="A53" s="38" t="s">
        <v>77</v>
      </c>
      <c r="B53" s="22">
        <f>VLOOKUP($R53,'1980'!$U$109:$AK$162,3)</f>
        <v>63</v>
      </c>
      <c r="C53" s="22">
        <f>VLOOKUP($R53,'1980'!$U$109:$AK$162,4)</f>
        <v>197</v>
      </c>
      <c r="D53" s="22">
        <f>VLOOKUP($R53,'1980'!$U$109:$AK$162,5)</f>
        <v>336</v>
      </c>
      <c r="E53" s="22">
        <f>VLOOKUP($R53,'1980'!$U$109:$AK$162,6)</f>
        <v>212</v>
      </c>
      <c r="F53" s="22">
        <f>VLOOKUP($R53,'1980'!$U$109:$AK$162,7)</f>
        <v>87</v>
      </c>
      <c r="G53" s="22">
        <f>VLOOKUP($R53,'1980'!$U$109:$AK$162,8)</f>
        <v>118</v>
      </c>
      <c r="H53" s="23">
        <f>VLOOKUP($R53,'1980'!$U$109:$AK$162,9)</f>
        <v>1013</v>
      </c>
      <c r="I53" s="22">
        <f>VLOOKUP($R53,'1980'!$U$109:$AK$162,10)</f>
        <v>49</v>
      </c>
      <c r="J53" s="22">
        <f>VLOOKUP($R53,'1980'!$U$109:$AK$162,11)</f>
        <v>40</v>
      </c>
      <c r="K53" s="22">
        <f>VLOOKUP($R53,'1980'!$U$109:$AK$162,12)</f>
        <v>334</v>
      </c>
      <c r="L53" s="22">
        <f>VLOOKUP($R53,'1980'!$U$109:$AK$162,13)</f>
        <v>134</v>
      </c>
      <c r="M53" s="22">
        <f>VLOOKUP($R53,'1980'!$U$109:$AK$162,14)</f>
        <v>29</v>
      </c>
      <c r="N53" s="22">
        <f>VLOOKUP($R53,'1980'!$U$109:$AK$162,15)</f>
        <v>220</v>
      </c>
      <c r="O53" s="23">
        <f>VLOOKUP($R53,'1980'!$U$109:$AK$162,16)</f>
        <v>806</v>
      </c>
      <c r="P53" s="22">
        <f>VLOOKUP($R53,'1980'!$U$109:$AK$162,17)</f>
        <v>1819</v>
      </c>
      <c r="R53">
        <v>42</v>
      </c>
    </row>
    <row r="54" spans="1:18">
      <c r="A54" s="44" t="s">
        <v>78</v>
      </c>
      <c r="B54" s="45">
        <f>VLOOKUP($R54,'1980'!$U$109:$AK$162,3)</f>
        <v>2</v>
      </c>
      <c r="C54" s="45">
        <f>VLOOKUP($R54,'1980'!$U$109:$AK$162,4)</f>
        <v>8</v>
      </c>
      <c r="D54" s="45">
        <f>VLOOKUP($R54,'1980'!$U$109:$AK$162,5)</f>
        <v>10</v>
      </c>
      <c r="E54" s="45">
        <f>VLOOKUP($R54,'1980'!$U$109:$AK$162,6)</f>
        <v>8</v>
      </c>
      <c r="F54" s="45">
        <f>VLOOKUP($R54,'1980'!$U$109:$AK$162,7)</f>
        <v>3</v>
      </c>
      <c r="G54" s="45">
        <f>VLOOKUP($R54,'1980'!$U$109:$AK$162,8)</f>
        <v>3</v>
      </c>
      <c r="H54" s="46">
        <f>VLOOKUP($R54,'1980'!$U$109:$AK$162,9)</f>
        <v>34</v>
      </c>
      <c r="I54" s="45">
        <f>VLOOKUP($R54,'1980'!$U$109:$AK$162,10)</f>
        <v>13</v>
      </c>
      <c r="J54" s="45">
        <f>VLOOKUP($R54,'1980'!$U$109:$AK$162,11)</f>
        <v>6</v>
      </c>
      <c r="K54" s="45">
        <f>VLOOKUP($R54,'1980'!$U$109:$AK$162,12)</f>
        <v>18</v>
      </c>
      <c r="L54" s="45">
        <f>VLOOKUP($R54,'1980'!$U$109:$AK$162,13)</f>
        <v>16</v>
      </c>
      <c r="M54" s="45">
        <f>VLOOKUP($R54,'1980'!$U$109:$AK$162,14)</f>
        <v>5</v>
      </c>
      <c r="N54" s="45">
        <f>VLOOKUP($R54,'1980'!$U$109:$AK$162,15)</f>
        <v>13</v>
      </c>
      <c r="O54" s="46">
        <f>VLOOKUP($R54,'1980'!$U$109:$AK$162,16)</f>
        <v>71</v>
      </c>
      <c r="P54" s="45">
        <f>VLOOKUP($R54,'1980'!$U$109:$AK$162,17)</f>
        <v>105</v>
      </c>
      <c r="R54">
        <v>44</v>
      </c>
    </row>
    <row r="55" spans="1:18">
      <c r="A55" s="38" t="s">
        <v>79</v>
      </c>
      <c r="B55" s="22">
        <f>VLOOKUP($R55,'1980'!$U$109:$AK$162,3)</f>
        <v>31</v>
      </c>
      <c r="C55" s="22">
        <f>VLOOKUP($R55,'1980'!$U$109:$AK$162,4)</f>
        <v>76</v>
      </c>
      <c r="D55" s="22">
        <f>VLOOKUP($R55,'1980'!$U$109:$AK$162,5)</f>
        <v>170</v>
      </c>
      <c r="E55" s="22">
        <f>VLOOKUP($R55,'1980'!$U$109:$AK$162,6)</f>
        <v>166</v>
      </c>
      <c r="F55" s="22">
        <f>VLOOKUP($R55,'1980'!$U$109:$AK$162,7)</f>
        <v>20</v>
      </c>
      <c r="G55" s="22">
        <f>VLOOKUP($R55,'1980'!$U$109:$AK$162,8)</f>
        <v>135</v>
      </c>
      <c r="H55" s="23">
        <f>VLOOKUP($R55,'1980'!$U$109:$AK$162,9)</f>
        <v>598</v>
      </c>
      <c r="I55" s="22">
        <f>VLOOKUP($R55,'1980'!$U$109:$AK$162,10)</f>
        <v>9</v>
      </c>
      <c r="J55" s="22">
        <f>VLOOKUP($R55,'1980'!$U$109:$AK$162,11)</f>
        <v>0</v>
      </c>
      <c r="K55" s="22">
        <f>VLOOKUP($R55,'1980'!$U$109:$AK$162,12)</f>
        <v>47</v>
      </c>
      <c r="L55" s="22">
        <f>VLOOKUP($R55,'1980'!$U$109:$AK$162,13)</f>
        <v>37</v>
      </c>
      <c r="M55" s="22">
        <f>VLOOKUP($R55,'1980'!$U$109:$AK$162,14)</f>
        <v>15</v>
      </c>
      <c r="N55" s="22">
        <f>VLOOKUP($R55,'1980'!$U$109:$AK$162,15)</f>
        <v>24</v>
      </c>
      <c r="O55" s="23">
        <f>VLOOKUP($R55,'1980'!$U$109:$AK$162,16)</f>
        <v>132</v>
      </c>
      <c r="P55" s="22">
        <f>VLOOKUP($R55,'1980'!$U$109:$AK$162,17)</f>
        <v>730</v>
      </c>
      <c r="R55">
        <v>45</v>
      </c>
    </row>
    <row r="56" spans="1:18">
      <c r="A56" s="38" t="s">
        <v>80</v>
      </c>
      <c r="B56" s="22">
        <f>VLOOKUP($R56,'1980'!$U$109:$AK$162,3)</f>
        <v>10</v>
      </c>
      <c r="C56" s="22">
        <f>VLOOKUP($R56,'1980'!$U$109:$AK$162,4)</f>
        <v>55</v>
      </c>
      <c r="D56" s="22">
        <f>VLOOKUP($R56,'1980'!$U$109:$AK$162,5)</f>
        <v>9</v>
      </c>
      <c r="E56" s="22">
        <f>VLOOKUP($R56,'1980'!$U$109:$AK$162,6)</f>
        <v>33</v>
      </c>
      <c r="F56" s="22">
        <f>VLOOKUP($R56,'1980'!$U$109:$AK$162,7)</f>
        <v>2</v>
      </c>
      <c r="G56" s="22">
        <f>VLOOKUP($R56,'1980'!$U$109:$AK$162,8)</f>
        <v>19</v>
      </c>
      <c r="H56" s="23">
        <f>VLOOKUP($R56,'1980'!$U$109:$AK$162,9)</f>
        <v>128</v>
      </c>
      <c r="I56" s="22">
        <f>VLOOKUP($R56,'1980'!$U$109:$AK$162,10)</f>
        <v>0</v>
      </c>
      <c r="J56" s="22">
        <f>VLOOKUP($R56,'1980'!$U$109:$AK$162,11)</f>
        <v>0</v>
      </c>
      <c r="K56" s="22">
        <f>VLOOKUP($R56,'1980'!$U$109:$AK$162,12)</f>
        <v>6</v>
      </c>
      <c r="L56" s="22">
        <f>VLOOKUP($R56,'1980'!$U$109:$AK$162,13)</f>
        <v>2</v>
      </c>
      <c r="M56" s="22">
        <f>VLOOKUP($R56,'1980'!$U$109:$AK$162,14)</f>
        <v>0</v>
      </c>
      <c r="N56" s="22">
        <f>VLOOKUP($R56,'1980'!$U$109:$AK$162,15)</f>
        <v>12</v>
      </c>
      <c r="O56" s="23">
        <f>VLOOKUP($R56,'1980'!$U$109:$AK$162,16)</f>
        <v>20</v>
      </c>
      <c r="P56" s="22">
        <f>VLOOKUP($R56,'1980'!$U$109:$AK$162,17)</f>
        <v>148</v>
      </c>
      <c r="R56">
        <v>46</v>
      </c>
    </row>
    <row r="57" spans="1:18">
      <c r="A57" s="38" t="s">
        <v>81</v>
      </c>
      <c r="B57" s="22">
        <f>VLOOKUP($R57,'1980'!$U$109:$AK$162,3)</f>
        <v>71</v>
      </c>
      <c r="C57" s="22">
        <f>VLOOKUP($R57,'1980'!$U$109:$AK$162,4)</f>
        <v>85</v>
      </c>
      <c r="D57" s="22">
        <f>VLOOKUP($R57,'1980'!$U$109:$AK$162,5)</f>
        <v>227</v>
      </c>
      <c r="E57" s="22">
        <f>VLOOKUP($R57,'1980'!$U$109:$AK$162,6)</f>
        <v>192</v>
      </c>
      <c r="F57" s="22">
        <f>VLOOKUP($R57,'1980'!$U$109:$AK$162,7)</f>
        <v>21</v>
      </c>
      <c r="G57" s="22">
        <f>VLOOKUP($R57,'1980'!$U$109:$AK$162,8)</f>
        <v>125</v>
      </c>
      <c r="H57" s="23">
        <f>VLOOKUP($R57,'1980'!$U$109:$AK$162,9)</f>
        <v>721</v>
      </c>
      <c r="I57" s="22">
        <f>VLOOKUP($R57,'1980'!$U$109:$AK$162,10)</f>
        <v>42</v>
      </c>
      <c r="J57" s="22">
        <f>VLOOKUP($R57,'1980'!$U$109:$AK$162,11)</f>
        <v>3</v>
      </c>
      <c r="K57" s="22">
        <f>VLOOKUP($R57,'1980'!$U$109:$AK$162,12)</f>
        <v>141</v>
      </c>
      <c r="L57" s="22">
        <f>VLOOKUP($R57,'1980'!$U$109:$AK$162,13)</f>
        <v>56</v>
      </c>
      <c r="M57" s="22">
        <f>VLOOKUP($R57,'1980'!$U$109:$AK$162,14)</f>
        <v>32</v>
      </c>
      <c r="N57" s="22">
        <f>VLOOKUP($R57,'1980'!$U$109:$AK$162,15)</f>
        <v>60</v>
      </c>
      <c r="O57" s="23">
        <f>VLOOKUP($R57,'1980'!$U$109:$AK$162,16)</f>
        <v>334</v>
      </c>
      <c r="P57" s="22">
        <f>VLOOKUP($R57,'1980'!$U$109:$AK$162,17)</f>
        <v>1055</v>
      </c>
      <c r="R57">
        <v>47</v>
      </c>
    </row>
    <row r="58" spans="1:18">
      <c r="A58" s="44" t="s">
        <v>82</v>
      </c>
      <c r="B58" s="45">
        <f>VLOOKUP($R58,'1980'!$U$109:$AK$162,3)</f>
        <v>249</v>
      </c>
      <c r="C58" s="45">
        <f>VLOOKUP($R58,'1980'!$U$109:$AK$162,4)</f>
        <v>628</v>
      </c>
      <c r="D58" s="45">
        <f>VLOOKUP($R58,'1980'!$U$109:$AK$162,5)</f>
        <v>345</v>
      </c>
      <c r="E58" s="45">
        <f>VLOOKUP($R58,'1980'!$U$109:$AK$162,6)</f>
        <v>717</v>
      </c>
      <c r="F58" s="45">
        <f>VLOOKUP($R58,'1980'!$U$109:$AK$162,7)</f>
        <v>71</v>
      </c>
      <c r="G58" s="45">
        <f>VLOOKUP($R58,'1980'!$U$109:$AK$162,8)</f>
        <v>331</v>
      </c>
      <c r="H58" s="46">
        <f>VLOOKUP($R58,'1980'!$U$109:$AK$162,9)</f>
        <v>2341</v>
      </c>
      <c r="I58" s="45">
        <f>VLOOKUP($R58,'1980'!$U$109:$AK$162,10)</f>
        <v>337</v>
      </c>
      <c r="J58" s="45">
        <f>VLOOKUP($R58,'1980'!$U$109:$AK$162,11)</f>
        <v>132</v>
      </c>
      <c r="K58" s="45">
        <f>VLOOKUP($R58,'1980'!$U$109:$AK$162,12)</f>
        <v>263</v>
      </c>
      <c r="L58" s="45">
        <f>VLOOKUP($R58,'1980'!$U$109:$AK$162,13)</f>
        <v>755</v>
      </c>
      <c r="M58" s="45">
        <f>VLOOKUP($R58,'1980'!$U$109:$AK$162,14)</f>
        <v>117</v>
      </c>
      <c r="N58" s="45">
        <f>VLOOKUP($R58,'1980'!$U$109:$AK$162,15)</f>
        <v>268</v>
      </c>
      <c r="O58" s="46">
        <f>VLOOKUP($R58,'1980'!$U$109:$AK$162,16)</f>
        <v>1872</v>
      </c>
      <c r="P58" s="45">
        <f>VLOOKUP($R58,'1980'!$U$109:$AK$162,17)</f>
        <v>4213</v>
      </c>
      <c r="R58">
        <v>48</v>
      </c>
    </row>
    <row r="59" spans="1:18">
      <c r="A59" s="38" t="s">
        <v>83</v>
      </c>
      <c r="B59" s="22">
        <f>VLOOKUP($R59,'1980'!$U$109:$AK$162,3)</f>
        <v>47</v>
      </c>
      <c r="C59" s="22">
        <f>VLOOKUP($R59,'1980'!$U$109:$AK$162,4)</f>
        <v>41</v>
      </c>
      <c r="D59" s="22">
        <f>VLOOKUP($R59,'1980'!$U$109:$AK$162,5)</f>
        <v>36</v>
      </c>
      <c r="E59" s="22">
        <f>VLOOKUP($R59,'1980'!$U$109:$AK$162,6)</f>
        <v>37</v>
      </c>
      <c r="F59" s="22">
        <f>VLOOKUP($R59,'1980'!$U$109:$AK$162,7)</f>
        <v>25</v>
      </c>
      <c r="G59" s="22">
        <f>VLOOKUP($R59,'1980'!$U$109:$AK$162,8)</f>
        <v>3</v>
      </c>
      <c r="H59" s="23">
        <f>VLOOKUP($R59,'1980'!$U$109:$AK$162,9)</f>
        <v>189</v>
      </c>
      <c r="I59" s="22">
        <f>VLOOKUP($R59,'1980'!$U$109:$AK$162,10)</f>
        <v>13</v>
      </c>
      <c r="J59" s="22">
        <f>VLOOKUP($R59,'1980'!$U$109:$AK$162,11)</f>
        <v>1</v>
      </c>
      <c r="K59" s="22">
        <f>VLOOKUP($R59,'1980'!$U$109:$AK$162,12)</f>
        <v>20</v>
      </c>
      <c r="L59" s="22">
        <f>VLOOKUP($R59,'1980'!$U$109:$AK$162,13)</f>
        <v>36</v>
      </c>
      <c r="M59" s="22">
        <f>VLOOKUP($R59,'1980'!$U$109:$AK$162,14)</f>
        <v>17</v>
      </c>
      <c r="N59" s="22">
        <f>VLOOKUP($R59,'1980'!$U$109:$AK$162,15)</f>
        <v>19</v>
      </c>
      <c r="O59" s="23">
        <f>VLOOKUP($R59,'1980'!$U$109:$AK$162,16)</f>
        <v>106</v>
      </c>
      <c r="P59" s="22">
        <f>VLOOKUP($R59,'1980'!$U$109:$AK$162,17)</f>
        <v>295</v>
      </c>
      <c r="R59">
        <v>49</v>
      </c>
    </row>
    <row r="60" spans="1:18">
      <c r="A60" s="38" t="s">
        <v>84</v>
      </c>
      <c r="B60" s="22">
        <f>VLOOKUP($R60,'1980'!$U$109:$AK$162,3)</f>
        <v>8</v>
      </c>
      <c r="C60" s="22">
        <f>VLOOKUP($R60,'1980'!$U$109:$AK$162,4)</f>
        <v>11</v>
      </c>
      <c r="D60" s="22">
        <f>VLOOKUP($R60,'1980'!$U$109:$AK$162,5)</f>
        <v>39</v>
      </c>
      <c r="E60" s="22">
        <f>VLOOKUP($R60,'1980'!$U$109:$AK$162,6)</f>
        <v>22</v>
      </c>
      <c r="F60" s="22">
        <f>VLOOKUP($R60,'1980'!$U$109:$AK$162,7)</f>
        <v>4</v>
      </c>
      <c r="G60" s="22">
        <f>VLOOKUP($R60,'1980'!$U$109:$AK$162,8)</f>
        <v>13</v>
      </c>
      <c r="H60" s="23">
        <f>VLOOKUP($R60,'1980'!$U$109:$AK$162,9)</f>
        <v>97</v>
      </c>
      <c r="I60" s="22">
        <f>VLOOKUP($R60,'1980'!$U$109:$AK$162,10)</f>
        <v>3</v>
      </c>
      <c r="J60" s="22">
        <f>VLOOKUP($R60,'1980'!$U$109:$AK$162,11)</f>
        <v>0</v>
      </c>
      <c r="K60" s="22">
        <f>VLOOKUP($R60,'1980'!$U$109:$AK$162,12)</f>
        <v>2</v>
      </c>
      <c r="L60" s="22">
        <f>VLOOKUP($R60,'1980'!$U$109:$AK$162,13)</f>
        <v>3</v>
      </c>
      <c r="M60" s="22">
        <f>VLOOKUP($R60,'1980'!$U$109:$AK$162,14)</f>
        <v>2</v>
      </c>
      <c r="N60" s="22">
        <f>VLOOKUP($R60,'1980'!$U$109:$AK$162,15)</f>
        <v>0</v>
      </c>
      <c r="O60" s="23">
        <f>VLOOKUP($R60,'1980'!$U$109:$AK$162,16)</f>
        <v>10</v>
      </c>
      <c r="P60" s="22">
        <f>VLOOKUP($R60,'1980'!$U$109:$AK$162,17)</f>
        <v>107</v>
      </c>
      <c r="R60">
        <v>50</v>
      </c>
    </row>
    <row r="61" spans="1:18">
      <c r="A61" s="38" t="s">
        <v>85</v>
      </c>
      <c r="B61" s="22">
        <f>VLOOKUP($R61,'1980'!$U$109:$AK$162,3)</f>
        <v>53</v>
      </c>
      <c r="C61" s="22">
        <f>VLOOKUP($R61,'1980'!$U$109:$AK$162,4)</f>
        <v>91</v>
      </c>
      <c r="D61" s="22">
        <f>VLOOKUP($R61,'1980'!$U$109:$AK$162,5)</f>
        <v>153</v>
      </c>
      <c r="E61" s="22">
        <f>VLOOKUP($R61,'1980'!$U$109:$AK$162,6)</f>
        <v>160</v>
      </c>
      <c r="F61" s="22">
        <f>VLOOKUP($R61,'1980'!$U$109:$AK$162,7)</f>
        <v>13</v>
      </c>
      <c r="G61" s="22">
        <f>VLOOKUP($R61,'1980'!$U$109:$AK$162,8)</f>
        <v>88</v>
      </c>
      <c r="H61" s="23">
        <f>VLOOKUP($R61,'1980'!$U$109:$AK$162,9)</f>
        <v>558</v>
      </c>
      <c r="I61" s="22">
        <f>VLOOKUP($R61,'1980'!$U$109:$AK$162,10)</f>
        <v>32</v>
      </c>
      <c r="J61" s="22">
        <f>VLOOKUP($R61,'1980'!$U$109:$AK$162,11)</f>
        <v>27</v>
      </c>
      <c r="K61" s="22">
        <f>VLOOKUP($R61,'1980'!$U$109:$AK$162,12)</f>
        <v>109</v>
      </c>
      <c r="L61" s="22">
        <f>VLOOKUP($R61,'1980'!$U$109:$AK$162,13)</f>
        <v>74</v>
      </c>
      <c r="M61" s="22">
        <f>VLOOKUP($R61,'1980'!$U$109:$AK$162,14)</f>
        <v>30</v>
      </c>
      <c r="N61" s="22">
        <f>VLOOKUP($R61,'1980'!$U$109:$AK$162,15)</f>
        <v>51</v>
      </c>
      <c r="O61" s="23">
        <f>VLOOKUP($R61,'1980'!$U$109:$AK$162,16)</f>
        <v>323</v>
      </c>
      <c r="P61" s="22">
        <f>VLOOKUP($R61,'1980'!$U$109:$AK$162,17)</f>
        <v>881</v>
      </c>
      <c r="R61">
        <v>51</v>
      </c>
    </row>
    <row r="62" spans="1:18">
      <c r="A62" s="44" t="s">
        <v>86</v>
      </c>
      <c r="B62" s="45">
        <f>VLOOKUP($R62,'1980'!$U$109:$AK$162,3)</f>
        <v>49</v>
      </c>
      <c r="C62" s="45">
        <f>VLOOKUP($R62,'1980'!$U$109:$AK$162,4)</f>
        <v>144</v>
      </c>
      <c r="D62" s="45">
        <f>VLOOKUP($R62,'1980'!$U$109:$AK$162,5)</f>
        <v>88</v>
      </c>
      <c r="E62" s="45">
        <f>VLOOKUP($R62,'1980'!$U$109:$AK$162,6)</f>
        <v>84</v>
      </c>
      <c r="F62" s="45">
        <f>VLOOKUP($R62,'1980'!$U$109:$AK$162,7)</f>
        <v>48</v>
      </c>
      <c r="G62" s="45">
        <f>VLOOKUP($R62,'1980'!$U$109:$AK$162,8)</f>
        <v>20</v>
      </c>
      <c r="H62" s="46">
        <f>VLOOKUP($R62,'1980'!$U$109:$AK$162,9)</f>
        <v>433</v>
      </c>
      <c r="I62" s="45">
        <f>VLOOKUP($R62,'1980'!$U$109:$AK$162,10)</f>
        <v>31</v>
      </c>
      <c r="J62" s="45">
        <f>VLOOKUP($R62,'1980'!$U$109:$AK$162,11)</f>
        <v>27</v>
      </c>
      <c r="K62" s="45">
        <f>VLOOKUP($R62,'1980'!$U$109:$AK$162,12)</f>
        <v>62</v>
      </c>
      <c r="L62" s="45">
        <f>VLOOKUP($R62,'1980'!$U$109:$AK$162,13)</f>
        <v>113</v>
      </c>
      <c r="M62" s="45">
        <f>VLOOKUP($R62,'1980'!$U$109:$AK$162,14)</f>
        <v>67</v>
      </c>
      <c r="N62" s="45">
        <f>VLOOKUP($R62,'1980'!$U$109:$AK$162,15)</f>
        <v>15</v>
      </c>
      <c r="O62" s="46">
        <f>VLOOKUP($R62,'1980'!$U$109:$AK$162,16)</f>
        <v>315</v>
      </c>
      <c r="P62" s="45">
        <f>VLOOKUP($R62,'1980'!$U$109:$AK$162,17)</f>
        <v>748</v>
      </c>
      <c r="R62">
        <v>53</v>
      </c>
    </row>
    <row r="63" spans="1:18">
      <c r="A63" s="38" t="s">
        <v>87</v>
      </c>
      <c r="B63" s="22">
        <f>VLOOKUP($R63,'1980'!$U$109:$AK$162,3)</f>
        <v>16</v>
      </c>
      <c r="C63" s="22">
        <f>VLOOKUP($R63,'1980'!$U$109:$AK$162,4)</f>
        <v>39</v>
      </c>
      <c r="D63" s="22">
        <f>VLOOKUP($R63,'1980'!$U$109:$AK$162,5)</f>
        <v>107</v>
      </c>
      <c r="E63" s="22">
        <f>VLOOKUP($R63,'1980'!$U$109:$AK$162,6)</f>
        <v>163</v>
      </c>
      <c r="F63" s="22">
        <f>VLOOKUP($R63,'1980'!$U$109:$AK$162,7)</f>
        <v>14</v>
      </c>
      <c r="G63" s="22">
        <f>VLOOKUP($R63,'1980'!$U$109:$AK$162,8)</f>
        <v>43</v>
      </c>
      <c r="H63" s="23">
        <f>VLOOKUP($R63,'1980'!$U$109:$AK$162,9)</f>
        <v>382</v>
      </c>
      <c r="I63" s="22">
        <f>VLOOKUP($R63,'1980'!$U$109:$AK$162,10)</f>
        <v>11</v>
      </c>
      <c r="J63" s="22">
        <f>VLOOKUP($R63,'1980'!$U$109:$AK$162,11)</f>
        <v>11</v>
      </c>
      <c r="K63" s="22">
        <f>VLOOKUP($R63,'1980'!$U$109:$AK$162,12)</f>
        <v>27</v>
      </c>
      <c r="L63" s="22">
        <f>VLOOKUP($R63,'1980'!$U$109:$AK$162,13)</f>
        <v>13</v>
      </c>
      <c r="M63" s="22">
        <f>VLOOKUP($R63,'1980'!$U$109:$AK$162,14)</f>
        <v>2</v>
      </c>
      <c r="N63" s="22">
        <f>VLOOKUP($R63,'1980'!$U$109:$AK$162,15)</f>
        <v>4</v>
      </c>
      <c r="O63" s="23">
        <f>VLOOKUP($R63,'1980'!$U$109:$AK$162,16)</f>
        <v>68</v>
      </c>
      <c r="P63" s="22">
        <f>VLOOKUP($R63,'1980'!$U$109:$AK$162,17)</f>
        <v>450</v>
      </c>
      <c r="R63">
        <v>54</v>
      </c>
    </row>
    <row r="64" spans="1:18">
      <c r="A64" s="38" t="s">
        <v>88</v>
      </c>
      <c r="B64" s="22">
        <f>VLOOKUP($R64,'1980'!$U$109:$AK$162,3)</f>
        <v>23</v>
      </c>
      <c r="C64" s="22">
        <f>VLOOKUP($R64,'1980'!$U$109:$AK$162,4)</f>
        <v>96</v>
      </c>
      <c r="D64" s="22">
        <f>VLOOKUP($R64,'1980'!$U$109:$AK$162,5)</f>
        <v>138</v>
      </c>
      <c r="E64" s="22">
        <f>VLOOKUP($R64,'1980'!$U$109:$AK$162,6)</f>
        <v>217</v>
      </c>
      <c r="F64" s="22">
        <f>VLOOKUP($R64,'1980'!$U$109:$AK$162,7)</f>
        <v>10</v>
      </c>
      <c r="G64" s="22">
        <f>VLOOKUP($R64,'1980'!$U$109:$AK$162,8)</f>
        <v>106</v>
      </c>
      <c r="H64" s="23">
        <f>VLOOKUP($R64,'1980'!$U$109:$AK$162,9)</f>
        <v>590</v>
      </c>
      <c r="I64" s="22">
        <f>VLOOKUP($R64,'1980'!$U$109:$AK$162,10)</f>
        <v>10</v>
      </c>
      <c r="J64" s="22">
        <f>VLOOKUP($R64,'1980'!$U$109:$AK$162,11)</f>
        <v>13</v>
      </c>
      <c r="K64" s="22">
        <f>VLOOKUP($R64,'1980'!$U$109:$AK$162,12)</f>
        <v>65</v>
      </c>
      <c r="L64" s="22">
        <f>VLOOKUP($R64,'1980'!$U$109:$AK$162,13)</f>
        <v>15</v>
      </c>
      <c r="M64" s="22">
        <f>VLOOKUP($R64,'1980'!$U$109:$AK$162,14)</f>
        <v>17</v>
      </c>
      <c r="N64" s="22">
        <f>VLOOKUP($R64,'1980'!$U$109:$AK$162,15)</f>
        <v>60</v>
      </c>
      <c r="O64" s="23">
        <f>VLOOKUP($R64,'1980'!$U$109:$AK$162,16)</f>
        <v>180</v>
      </c>
      <c r="P64" s="22">
        <f>VLOOKUP($R64,'1980'!$U$109:$AK$162,17)</f>
        <v>770</v>
      </c>
      <c r="R64">
        <v>55</v>
      </c>
    </row>
    <row r="65" spans="1:18" ht="15" thickBot="1">
      <c r="A65" s="38" t="s">
        <v>89</v>
      </c>
      <c r="B65" s="22">
        <f>VLOOKUP($R65,'1980'!$U$109:$AK$162,3)</f>
        <v>33</v>
      </c>
      <c r="C65" s="22">
        <f>VLOOKUP($R65,'1980'!$U$109:$AK$162,4)</f>
        <v>32</v>
      </c>
      <c r="D65" s="22">
        <f>VLOOKUP($R65,'1980'!$U$109:$AK$162,5)</f>
        <v>43</v>
      </c>
      <c r="E65" s="22">
        <f>VLOOKUP($R65,'1980'!$U$109:$AK$162,6)</f>
        <v>30</v>
      </c>
      <c r="F65" s="22">
        <f>VLOOKUP($R65,'1980'!$U$109:$AK$162,7)</f>
        <v>20</v>
      </c>
      <c r="G65" s="22">
        <f>VLOOKUP($R65,'1980'!$U$109:$AK$162,8)</f>
        <v>17</v>
      </c>
      <c r="H65" s="23">
        <f>VLOOKUP($R65,'1980'!$U$109:$AK$162,9)</f>
        <v>175</v>
      </c>
      <c r="I65" s="22">
        <f>VLOOKUP($R65,'1980'!$U$109:$AK$162,10)</f>
        <v>1</v>
      </c>
      <c r="J65" s="22">
        <f>VLOOKUP($R65,'1980'!$U$109:$AK$162,11)</f>
        <v>1</v>
      </c>
      <c r="K65" s="22">
        <f>VLOOKUP($R65,'1980'!$U$109:$AK$162,12)</f>
        <v>9</v>
      </c>
      <c r="L65" s="22">
        <f>VLOOKUP($R65,'1980'!$U$109:$AK$162,13)</f>
        <v>4</v>
      </c>
      <c r="M65" s="22">
        <f>VLOOKUP($R65,'1980'!$U$109:$AK$162,14)</f>
        <v>5</v>
      </c>
      <c r="N65" s="22">
        <f>VLOOKUP($R65,'1980'!$U$109:$AK$162,15)</f>
        <v>6</v>
      </c>
      <c r="O65" s="23">
        <f>VLOOKUP($R65,'1980'!$U$109:$AK$162,16)</f>
        <v>26</v>
      </c>
      <c r="P65" s="22">
        <f>VLOOKUP($R65,'1980'!$U$109:$AK$162,17)</f>
        <v>201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2131</v>
      </c>
      <c r="C66" s="47">
        <f t="shared" si="0"/>
        <v>4869</v>
      </c>
      <c r="D66" s="47">
        <f t="shared" si="0"/>
        <v>5662</v>
      </c>
      <c r="E66" s="47">
        <f t="shared" si="0"/>
        <v>6768</v>
      </c>
      <c r="F66" s="47">
        <f t="shared" si="0"/>
        <v>1567</v>
      </c>
      <c r="G66" s="47">
        <f t="shared" si="0"/>
        <v>4034</v>
      </c>
      <c r="H66" s="48">
        <f t="shared" si="0"/>
        <v>25031</v>
      </c>
      <c r="I66" s="47">
        <f t="shared" si="0"/>
        <v>1968</v>
      </c>
      <c r="J66" s="47">
        <f t="shared" si="0"/>
        <v>1159</v>
      </c>
      <c r="K66" s="47">
        <f t="shared" si="0"/>
        <v>5908</v>
      </c>
      <c r="L66" s="47">
        <f t="shared" si="0"/>
        <v>4901</v>
      </c>
      <c r="M66" s="47">
        <f t="shared" si="0"/>
        <v>1627</v>
      </c>
      <c r="N66" s="47">
        <f t="shared" si="0"/>
        <v>3351</v>
      </c>
      <c r="O66" s="48">
        <f t="shared" si="0"/>
        <v>18914</v>
      </c>
      <c r="P66" s="47">
        <f t="shared" si="0"/>
        <v>43945</v>
      </c>
    </row>
    <row r="67" spans="1:18">
      <c r="A67" s="44" t="s">
        <v>91</v>
      </c>
      <c r="B67" s="45">
        <f>VLOOKUP($R67,'1980'!$U$109:$AK$162,3)</f>
        <v>0</v>
      </c>
      <c r="C67" s="45">
        <f>VLOOKUP($R67,'1980'!$U$109:$AK$162,4)</f>
        <v>78</v>
      </c>
      <c r="D67" s="45">
        <f>VLOOKUP($R67,'1980'!$U$109:$AK$162,5)</f>
        <v>42</v>
      </c>
      <c r="E67" s="45">
        <f>VLOOKUP($R67,'1980'!$U$109:$AK$162,6)</f>
        <v>53</v>
      </c>
      <c r="F67" s="45">
        <f>VLOOKUP($R67,'1980'!$U$109:$AK$162,7)</f>
        <v>40</v>
      </c>
      <c r="G67" s="45">
        <f>VLOOKUP($R67,'1980'!$U$109:$AK$162,8)</f>
        <v>56</v>
      </c>
      <c r="H67" s="46">
        <f>VLOOKUP($R67,'1980'!$U$109:$AK$162,9)</f>
        <v>269</v>
      </c>
      <c r="I67" s="45">
        <f>VLOOKUP($R67,'1980'!$U$109:$AK$162,10)</f>
        <v>0</v>
      </c>
      <c r="J67" s="45">
        <f>VLOOKUP($R67,'1980'!$U$109:$AK$162,11)</f>
        <v>45</v>
      </c>
      <c r="K67" s="45">
        <f>VLOOKUP($R67,'1980'!$U$109:$AK$162,12)</f>
        <v>63</v>
      </c>
      <c r="L67" s="45">
        <f>VLOOKUP($R67,'1980'!$U$109:$AK$162,13)</f>
        <v>40</v>
      </c>
      <c r="M67" s="45">
        <f>VLOOKUP($R67,'1980'!$U$109:$AK$162,14)</f>
        <v>26</v>
      </c>
      <c r="N67" s="45">
        <f>VLOOKUP($R67,'1980'!$U$109:$AK$162,15)</f>
        <v>37</v>
      </c>
      <c r="O67" s="46">
        <f>VLOOKUP($R67,'1980'!$U$109:$AK$162,16)</f>
        <v>211</v>
      </c>
      <c r="P67" s="45">
        <f>VLOOKUP($R67,'1980'!$U$109:$AK$162,17)</f>
        <v>480</v>
      </c>
      <c r="R67">
        <v>72</v>
      </c>
    </row>
    <row r="68" spans="1:18">
      <c r="A68" s="61" t="s">
        <v>92</v>
      </c>
      <c r="B68" s="45">
        <f t="shared" ref="B68:P68" si="1">B66+B67</f>
        <v>2131</v>
      </c>
      <c r="C68" s="45">
        <f t="shared" si="1"/>
        <v>4947</v>
      </c>
      <c r="D68" s="45">
        <f t="shared" si="1"/>
        <v>5704</v>
      </c>
      <c r="E68" s="45">
        <f t="shared" si="1"/>
        <v>6821</v>
      </c>
      <c r="F68" s="45">
        <f t="shared" si="1"/>
        <v>1607</v>
      </c>
      <c r="G68" s="45">
        <f t="shared" si="1"/>
        <v>4090</v>
      </c>
      <c r="H68" s="46">
        <f t="shared" si="1"/>
        <v>25300</v>
      </c>
      <c r="I68" s="45">
        <f t="shared" si="1"/>
        <v>1968</v>
      </c>
      <c r="J68" s="45">
        <f t="shared" si="1"/>
        <v>1204</v>
      </c>
      <c r="K68" s="45">
        <f t="shared" si="1"/>
        <v>5971</v>
      </c>
      <c r="L68" s="45">
        <f t="shared" si="1"/>
        <v>4941</v>
      </c>
      <c r="M68" s="45">
        <f t="shared" si="1"/>
        <v>1653</v>
      </c>
      <c r="N68" s="45">
        <f t="shared" si="1"/>
        <v>3388</v>
      </c>
      <c r="O68" s="46">
        <f t="shared" si="1"/>
        <v>19125</v>
      </c>
      <c r="P68" s="45">
        <f t="shared" si="1"/>
        <v>44425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108D-93A3-4CAC-94E9-D92F1A843FEC}">
  <sheetPr transitionEvaluation="1"/>
  <dimension ref="A7:R6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7" spans="1:18" ht="26.25">
      <c r="A7" s="26" t="s">
        <v>107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</row>
    <row r="10" spans="1:18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</row>
    <row r="11" spans="1:18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</row>
    <row r="12" spans="1:18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</row>
    <row r="13" spans="1:18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</row>
    <row r="14" spans="1:18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</row>
    <row r="15" spans="1:18">
      <c r="A15" s="38" t="s">
        <v>39</v>
      </c>
      <c r="B15" s="22">
        <f>VLOOKUP($R15,'1980'!$U$55:$AK$108,3)</f>
        <v>30</v>
      </c>
      <c r="C15" s="22">
        <f>VLOOKUP($R15,'1980'!$U$55:$AK$108,4)</f>
        <v>150</v>
      </c>
      <c r="D15" s="22">
        <f>VLOOKUP($R15,'1980'!$U$55:$AK$108,5)</f>
        <v>200</v>
      </c>
      <c r="E15" s="22">
        <f>VLOOKUP($R15,'1980'!$U$55:$AK$108,6)</f>
        <v>160</v>
      </c>
      <c r="F15" s="22">
        <f>VLOOKUP($R15,'1980'!$U$55:$AK$108,7)</f>
        <v>10</v>
      </c>
      <c r="G15" s="22">
        <f>VLOOKUP($R15,'1980'!$U$55:$AK$108,8)</f>
        <v>80</v>
      </c>
      <c r="H15" s="23">
        <f>VLOOKUP($R15,'1980'!$U$55:$AK$108,9)</f>
        <v>630</v>
      </c>
      <c r="I15" s="22">
        <f>VLOOKUP($R15,'1980'!$U$55:$AK$108,10)</f>
        <v>20</v>
      </c>
      <c r="J15" s="22">
        <f>VLOOKUP($R15,'1980'!$U$55:$AK$108,11)</f>
        <v>0</v>
      </c>
      <c r="K15" s="22">
        <f>VLOOKUP($R15,'1980'!$U$55:$AK$108,12)</f>
        <v>66</v>
      </c>
      <c r="L15" s="22">
        <f>VLOOKUP($R15,'1980'!$U$55:$AK$108,13)</f>
        <v>73</v>
      </c>
      <c r="M15" s="22">
        <f>VLOOKUP($R15,'1980'!$U$55:$AK$108,14)</f>
        <v>55</v>
      </c>
      <c r="N15" s="22">
        <f>VLOOKUP($R15,'1980'!$U$55:$AK$108,15)</f>
        <v>89</v>
      </c>
      <c r="O15" s="23">
        <f>VLOOKUP($R15,'1980'!$U$55:$AK$108,16)</f>
        <v>303</v>
      </c>
      <c r="P15" s="22">
        <f>VLOOKUP($R15,'1980'!$U$55:$AK$108,17)</f>
        <v>933</v>
      </c>
      <c r="R15">
        <v>1</v>
      </c>
    </row>
    <row r="16" spans="1:18">
      <c r="A16" s="38" t="s">
        <v>40</v>
      </c>
      <c r="B16" s="22">
        <f>VLOOKUP($R16,'1980'!$U$55:$AK$108,3)</f>
        <v>14</v>
      </c>
      <c r="C16" s="22">
        <f>VLOOKUP($R16,'1980'!$U$55:$AK$108,4)</f>
        <v>0</v>
      </c>
      <c r="D16" s="22">
        <f>VLOOKUP($R16,'1980'!$U$55:$AK$108,5)</f>
        <v>18</v>
      </c>
      <c r="E16" s="22">
        <f>VLOOKUP($R16,'1980'!$U$55:$AK$108,6)</f>
        <v>25</v>
      </c>
      <c r="F16" s="22">
        <f>VLOOKUP($R16,'1980'!$U$55:$AK$108,7)</f>
        <v>0</v>
      </c>
      <c r="G16" s="22">
        <f>VLOOKUP($R16,'1980'!$U$55:$AK$108,8)</f>
        <v>0</v>
      </c>
      <c r="H16" s="23">
        <f>VLOOKUP($R16,'1980'!$U$55:$AK$108,9)</f>
        <v>57</v>
      </c>
      <c r="I16" s="22">
        <f>VLOOKUP($R16,'1980'!$U$55:$AK$108,10)</f>
        <v>6</v>
      </c>
      <c r="J16" s="22">
        <f>VLOOKUP($R16,'1980'!$U$55:$AK$108,11)</f>
        <v>0</v>
      </c>
      <c r="K16" s="22">
        <f>VLOOKUP($R16,'1980'!$U$55:$AK$108,12)</f>
        <v>15</v>
      </c>
      <c r="L16" s="22">
        <f>VLOOKUP($R16,'1980'!$U$55:$AK$108,13)</f>
        <v>8</v>
      </c>
      <c r="M16" s="22">
        <f>VLOOKUP($R16,'1980'!$U$55:$AK$108,14)</f>
        <v>4</v>
      </c>
      <c r="N16" s="22">
        <f>VLOOKUP($R16,'1980'!$U$55:$AK$108,15)</f>
        <v>10</v>
      </c>
      <c r="O16" s="23">
        <f>VLOOKUP($R16,'1980'!$U$55:$AK$108,16)</f>
        <v>43</v>
      </c>
      <c r="P16" s="22">
        <f>VLOOKUP($R16,'1980'!$U$55:$AK$108,17)</f>
        <v>100</v>
      </c>
      <c r="R16">
        <v>2</v>
      </c>
    </row>
    <row r="17" spans="1:18">
      <c r="A17" s="38" t="s">
        <v>41</v>
      </c>
      <c r="B17" s="22">
        <f>VLOOKUP($R17,'1980'!$U$55:$AK$108,3)</f>
        <v>101</v>
      </c>
      <c r="C17" s="22">
        <f>VLOOKUP($R17,'1980'!$U$55:$AK$108,4)</f>
        <v>70</v>
      </c>
      <c r="D17" s="22">
        <f>VLOOKUP($R17,'1980'!$U$55:$AK$108,5)</f>
        <v>73</v>
      </c>
      <c r="E17" s="22">
        <f>VLOOKUP($R17,'1980'!$U$55:$AK$108,6)</f>
        <v>119</v>
      </c>
      <c r="F17" s="22">
        <f>VLOOKUP($R17,'1980'!$U$55:$AK$108,7)</f>
        <v>3</v>
      </c>
      <c r="G17" s="22">
        <f>VLOOKUP($R17,'1980'!$U$55:$AK$108,8)</f>
        <v>145</v>
      </c>
      <c r="H17" s="23">
        <f>VLOOKUP($R17,'1980'!$U$55:$AK$108,9)</f>
        <v>511</v>
      </c>
      <c r="I17" s="22">
        <f>VLOOKUP($R17,'1980'!$U$55:$AK$108,10)</f>
        <v>17</v>
      </c>
      <c r="J17" s="22">
        <f>VLOOKUP($R17,'1980'!$U$55:$AK$108,11)</f>
        <v>0</v>
      </c>
      <c r="K17" s="22">
        <f>VLOOKUP($R17,'1980'!$U$55:$AK$108,12)</f>
        <v>116</v>
      </c>
      <c r="L17" s="22">
        <f>VLOOKUP($R17,'1980'!$U$55:$AK$108,13)</f>
        <v>156</v>
      </c>
      <c r="M17" s="22">
        <f>VLOOKUP($R17,'1980'!$U$55:$AK$108,14)</f>
        <v>38</v>
      </c>
      <c r="N17" s="22">
        <f>VLOOKUP($R17,'1980'!$U$55:$AK$108,15)</f>
        <v>79</v>
      </c>
      <c r="O17" s="23">
        <f>VLOOKUP($R17,'1980'!$U$55:$AK$108,16)</f>
        <v>406</v>
      </c>
      <c r="P17" s="22">
        <f>VLOOKUP($R17,'1980'!$U$55:$AK$108,17)</f>
        <v>917</v>
      </c>
      <c r="R17">
        <v>4</v>
      </c>
    </row>
    <row r="18" spans="1:18">
      <c r="A18" s="44" t="s">
        <v>42</v>
      </c>
      <c r="B18" s="45">
        <f>VLOOKUP($R18,'1980'!$U$55:$AK$108,3)</f>
        <v>36</v>
      </c>
      <c r="C18" s="45">
        <f>VLOOKUP($R18,'1980'!$U$55:$AK$108,4)</f>
        <v>95</v>
      </c>
      <c r="D18" s="45">
        <f>VLOOKUP($R18,'1980'!$U$55:$AK$108,5)</f>
        <v>100</v>
      </c>
      <c r="E18" s="45">
        <f>VLOOKUP($R18,'1980'!$U$55:$AK$108,6)</f>
        <v>120</v>
      </c>
      <c r="F18" s="45">
        <f>VLOOKUP($R18,'1980'!$U$55:$AK$108,7)</f>
        <v>0</v>
      </c>
      <c r="G18" s="45">
        <f>VLOOKUP($R18,'1980'!$U$55:$AK$108,8)</f>
        <v>70</v>
      </c>
      <c r="H18" s="46">
        <f>VLOOKUP($R18,'1980'!$U$55:$AK$108,9)</f>
        <v>421</v>
      </c>
      <c r="I18" s="45">
        <f>VLOOKUP($R18,'1980'!$U$55:$AK$108,10)</f>
        <v>14</v>
      </c>
      <c r="J18" s="45">
        <f>VLOOKUP($R18,'1980'!$U$55:$AK$108,11)</f>
        <v>10</v>
      </c>
      <c r="K18" s="45">
        <f>VLOOKUP($R18,'1980'!$U$55:$AK$108,12)</f>
        <v>20</v>
      </c>
      <c r="L18" s="45">
        <f>VLOOKUP($R18,'1980'!$U$55:$AK$108,13)</f>
        <v>10</v>
      </c>
      <c r="M18" s="45">
        <f>VLOOKUP($R18,'1980'!$U$55:$AK$108,14)</f>
        <v>5</v>
      </c>
      <c r="N18" s="45">
        <f>VLOOKUP($R18,'1980'!$U$55:$AK$108,15)</f>
        <v>56</v>
      </c>
      <c r="O18" s="46">
        <f>VLOOKUP($R18,'1980'!$U$55:$AK$108,16)</f>
        <v>115</v>
      </c>
      <c r="P18" s="45">
        <f>VLOOKUP($R18,'1980'!$U$55:$AK$108,17)</f>
        <v>536</v>
      </c>
      <c r="R18">
        <v>5</v>
      </c>
    </row>
    <row r="19" spans="1:18">
      <c r="A19" s="38" t="s">
        <v>43</v>
      </c>
      <c r="B19" s="22">
        <f>VLOOKUP($R19,'1980'!$U$55:$AK$108,3)</f>
        <v>276</v>
      </c>
      <c r="C19" s="22">
        <f>VLOOKUP($R19,'1980'!$U$55:$AK$108,4)</f>
        <v>618</v>
      </c>
      <c r="D19" s="22">
        <f>VLOOKUP($R19,'1980'!$U$55:$AK$108,5)</f>
        <v>282</v>
      </c>
      <c r="E19" s="22">
        <f>VLOOKUP($R19,'1980'!$U$55:$AK$108,6)</f>
        <v>810</v>
      </c>
      <c r="F19" s="22">
        <f>VLOOKUP($R19,'1980'!$U$55:$AK$108,7)</f>
        <v>404</v>
      </c>
      <c r="G19" s="22">
        <f>VLOOKUP($R19,'1980'!$U$55:$AK$108,8)</f>
        <v>153</v>
      </c>
      <c r="H19" s="23">
        <f>VLOOKUP($R19,'1980'!$U$55:$AK$108,9)</f>
        <v>2543</v>
      </c>
      <c r="I19" s="22">
        <f>VLOOKUP($R19,'1980'!$U$55:$AK$108,10)</f>
        <v>295</v>
      </c>
      <c r="J19" s="22">
        <f>VLOOKUP($R19,'1980'!$U$55:$AK$108,11)</f>
        <v>351</v>
      </c>
      <c r="K19" s="22">
        <f>VLOOKUP($R19,'1980'!$U$55:$AK$108,12)</f>
        <v>581</v>
      </c>
      <c r="L19" s="22">
        <f>VLOOKUP($R19,'1980'!$U$55:$AK$108,13)</f>
        <v>661</v>
      </c>
      <c r="M19" s="22">
        <f>VLOOKUP($R19,'1980'!$U$55:$AK$108,14)</f>
        <v>538</v>
      </c>
      <c r="N19" s="22">
        <f>VLOOKUP($R19,'1980'!$U$55:$AK$108,15)</f>
        <v>201</v>
      </c>
      <c r="O19" s="23">
        <f>VLOOKUP($R19,'1980'!$U$55:$AK$108,16)</f>
        <v>2627</v>
      </c>
      <c r="P19" s="22">
        <f>VLOOKUP($R19,'1980'!$U$55:$AK$108,17)</f>
        <v>5170</v>
      </c>
      <c r="R19">
        <v>6</v>
      </c>
    </row>
    <row r="20" spans="1:18">
      <c r="A20" s="38" t="s">
        <v>44</v>
      </c>
      <c r="B20" s="22">
        <f>VLOOKUP($R20,'1980'!$U$55:$AK$108,3)</f>
        <v>96</v>
      </c>
      <c r="C20" s="22">
        <f>VLOOKUP($R20,'1980'!$U$55:$AK$108,4)</f>
        <v>134</v>
      </c>
      <c r="D20" s="22">
        <f>VLOOKUP($R20,'1980'!$U$55:$AK$108,5)</f>
        <v>84</v>
      </c>
      <c r="E20" s="22">
        <f>VLOOKUP($R20,'1980'!$U$55:$AK$108,6)</f>
        <v>120</v>
      </c>
      <c r="F20" s="22">
        <f>VLOOKUP($R20,'1980'!$U$55:$AK$108,7)</f>
        <v>46</v>
      </c>
      <c r="G20" s="22">
        <f>VLOOKUP($R20,'1980'!$U$55:$AK$108,8)</f>
        <v>36</v>
      </c>
      <c r="H20" s="23">
        <f>VLOOKUP($R20,'1980'!$U$55:$AK$108,9)</f>
        <v>516</v>
      </c>
      <c r="I20" s="22">
        <f>VLOOKUP($R20,'1980'!$U$55:$AK$108,10)</f>
        <v>37</v>
      </c>
      <c r="J20" s="22">
        <f>VLOOKUP($R20,'1980'!$U$55:$AK$108,11)</f>
        <v>16</v>
      </c>
      <c r="K20" s="22">
        <f>VLOOKUP($R20,'1980'!$U$55:$AK$108,12)</f>
        <v>92</v>
      </c>
      <c r="L20" s="22">
        <f>VLOOKUP($R20,'1980'!$U$55:$AK$108,13)</f>
        <v>52</v>
      </c>
      <c r="M20" s="22">
        <f>VLOOKUP($R20,'1980'!$U$55:$AK$108,14)</f>
        <v>23</v>
      </c>
      <c r="N20" s="22">
        <f>VLOOKUP($R20,'1980'!$U$55:$AK$108,15)</f>
        <v>20</v>
      </c>
      <c r="O20" s="23">
        <f>VLOOKUP($R20,'1980'!$U$55:$AK$108,16)</f>
        <v>240</v>
      </c>
      <c r="P20" s="22">
        <f>VLOOKUP($R20,'1980'!$U$55:$AK$108,17)</f>
        <v>756</v>
      </c>
      <c r="R20">
        <v>8</v>
      </c>
    </row>
    <row r="21" spans="1:18">
      <c r="A21" s="38" t="s">
        <v>45</v>
      </c>
      <c r="B21" s="22">
        <f>VLOOKUP($R21,'1980'!$U$55:$AK$108,3)</f>
        <v>5</v>
      </c>
      <c r="C21" s="22">
        <f>VLOOKUP($R21,'1980'!$U$55:$AK$108,4)</f>
        <v>32</v>
      </c>
      <c r="D21" s="22">
        <f>VLOOKUP($R21,'1980'!$U$55:$AK$108,5)</f>
        <v>47</v>
      </c>
      <c r="E21" s="22">
        <f>VLOOKUP($R21,'1980'!$U$55:$AK$108,6)</f>
        <v>40</v>
      </c>
      <c r="F21" s="22">
        <f>VLOOKUP($R21,'1980'!$U$55:$AK$108,7)</f>
        <v>9</v>
      </c>
      <c r="G21" s="22">
        <f>VLOOKUP($R21,'1980'!$U$55:$AK$108,8)</f>
        <v>27</v>
      </c>
      <c r="H21" s="23">
        <f>VLOOKUP($R21,'1980'!$U$55:$AK$108,9)</f>
        <v>160</v>
      </c>
      <c r="I21" s="22">
        <f>VLOOKUP($R21,'1980'!$U$55:$AK$108,10)</f>
        <v>75</v>
      </c>
      <c r="J21" s="22">
        <f>VLOOKUP($R21,'1980'!$U$55:$AK$108,11)</f>
        <v>21</v>
      </c>
      <c r="K21" s="22">
        <f>VLOOKUP($R21,'1980'!$U$55:$AK$108,12)</f>
        <v>108</v>
      </c>
      <c r="L21" s="22">
        <f>VLOOKUP($R21,'1980'!$U$55:$AK$108,13)</f>
        <v>65</v>
      </c>
      <c r="M21" s="22">
        <f>VLOOKUP($R21,'1980'!$U$55:$AK$108,14)</f>
        <v>57</v>
      </c>
      <c r="N21" s="22">
        <f>VLOOKUP($R21,'1980'!$U$55:$AK$108,15)</f>
        <v>32</v>
      </c>
      <c r="O21" s="23">
        <f>VLOOKUP($R21,'1980'!$U$55:$AK$108,16)</f>
        <v>358</v>
      </c>
      <c r="P21" s="22">
        <f>VLOOKUP($R21,'1980'!$U$55:$AK$108,17)</f>
        <v>518</v>
      </c>
      <c r="R21">
        <v>9</v>
      </c>
    </row>
    <row r="22" spans="1:18">
      <c r="A22" s="44" t="s">
        <v>46</v>
      </c>
      <c r="B22" s="45">
        <f>VLOOKUP($R22,'1980'!$U$55:$AK$108,3)</f>
        <v>2</v>
      </c>
      <c r="C22" s="45">
        <f>VLOOKUP($R22,'1980'!$U$55:$AK$108,4)</f>
        <v>25</v>
      </c>
      <c r="D22" s="45">
        <f>VLOOKUP($R22,'1980'!$U$55:$AK$108,5)</f>
        <v>9</v>
      </c>
      <c r="E22" s="45">
        <f>VLOOKUP($R22,'1980'!$U$55:$AK$108,6)</f>
        <v>28</v>
      </c>
      <c r="F22" s="45">
        <f>VLOOKUP($R22,'1980'!$U$55:$AK$108,7)</f>
        <v>3</v>
      </c>
      <c r="G22" s="45">
        <f>VLOOKUP($R22,'1980'!$U$55:$AK$108,8)</f>
        <v>7</v>
      </c>
      <c r="H22" s="46">
        <f>VLOOKUP($R22,'1980'!$U$55:$AK$108,9)</f>
        <v>74</v>
      </c>
      <c r="I22" s="45">
        <f>VLOOKUP($R22,'1980'!$U$55:$AK$108,10)</f>
        <v>3</v>
      </c>
      <c r="J22" s="45">
        <f>VLOOKUP($R22,'1980'!$U$55:$AK$108,11)</f>
        <v>0</v>
      </c>
      <c r="K22" s="45">
        <f>VLOOKUP($R22,'1980'!$U$55:$AK$108,12)</f>
        <v>19</v>
      </c>
      <c r="L22" s="45">
        <f>VLOOKUP($R22,'1980'!$U$55:$AK$108,13)</f>
        <v>7</v>
      </c>
      <c r="M22" s="45">
        <f>VLOOKUP($R22,'1980'!$U$55:$AK$108,14)</f>
        <v>4</v>
      </c>
      <c r="N22" s="45">
        <f>VLOOKUP($R22,'1980'!$U$55:$AK$108,15)</f>
        <v>4</v>
      </c>
      <c r="O22" s="46">
        <f>VLOOKUP($R22,'1980'!$U$55:$AK$108,16)</f>
        <v>37</v>
      </c>
      <c r="P22" s="45">
        <f>VLOOKUP($R22,'1980'!$U$55:$AK$108,17)</f>
        <v>111</v>
      </c>
      <c r="R22">
        <v>10</v>
      </c>
    </row>
    <row r="23" spans="1:18">
      <c r="A23" s="38" t="s">
        <v>47</v>
      </c>
      <c r="B23" s="22">
        <f>VLOOKUP($R23,'1980'!$U$55:$AK$108,3)</f>
        <v>0</v>
      </c>
      <c r="C23" s="22">
        <f>VLOOKUP($R23,'1980'!$U$55:$AK$108,4)</f>
        <v>0</v>
      </c>
      <c r="D23" s="22">
        <f>VLOOKUP($R23,'1980'!$U$55:$AK$108,5)</f>
        <v>0</v>
      </c>
      <c r="E23" s="22">
        <f>VLOOKUP($R23,'1980'!$U$55:$AK$108,6)</f>
        <v>0</v>
      </c>
      <c r="F23" s="22">
        <f>VLOOKUP($R23,'1980'!$U$55:$AK$108,7)</f>
        <v>0</v>
      </c>
      <c r="G23" s="22">
        <f>VLOOKUP($R23,'1980'!$U$55:$AK$108,8)</f>
        <v>0</v>
      </c>
      <c r="H23" s="23">
        <f>VLOOKUP($R23,'1980'!$U$55:$AK$108,9)</f>
        <v>0</v>
      </c>
      <c r="I23" s="22">
        <f>VLOOKUP($R23,'1980'!$U$55:$AK$108,10)</f>
        <v>2</v>
      </c>
      <c r="J23" s="22">
        <f>VLOOKUP($R23,'1980'!$U$55:$AK$108,11)</f>
        <v>3</v>
      </c>
      <c r="K23" s="22">
        <f>VLOOKUP($R23,'1980'!$U$55:$AK$108,12)</f>
        <v>13</v>
      </c>
      <c r="L23" s="22">
        <f>VLOOKUP($R23,'1980'!$U$55:$AK$108,13)</f>
        <v>22</v>
      </c>
      <c r="M23" s="22">
        <f>VLOOKUP($R23,'1980'!$U$55:$AK$108,14)</f>
        <v>4</v>
      </c>
      <c r="N23" s="22">
        <f>VLOOKUP($R23,'1980'!$U$55:$AK$108,15)</f>
        <v>5</v>
      </c>
      <c r="O23" s="23">
        <f>VLOOKUP($R23,'1980'!$U$55:$AK$108,16)</f>
        <v>49</v>
      </c>
      <c r="P23" s="22">
        <f>VLOOKUP($R23,'1980'!$U$55:$AK$108,17)</f>
        <v>49</v>
      </c>
      <c r="R23">
        <v>11</v>
      </c>
    </row>
    <row r="24" spans="1:18">
      <c r="A24" s="38" t="s">
        <v>48</v>
      </c>
      <c r="B24" s="22">
        <f>VLOOKUP($R24,'1980'!$U$55:$AK$108,3)</f>
        <v>53</v>
      </c>
      <c r="C24" s="22">
        <f>VLOOKUP($R24,'1980'!$U$55:$AK$108,4)</f>
        <v>410</v>
      </c>
      <c r="D24" s="22">
        <f>VLOOKUP($R24,'1980'!$U$55:$AK$108,5)</f>
        <v>244</v>
      </c>
      <c r="E24" s="22">
        <f>VLOOKUP($R24,'1980'!$U$55:$AK$108,6)</f>
        <v>45</v>
      </c>
      <c r="F24" s="22">
        <f>VLOOKUP($R24,'1980'!$U$55:$AK$108,7)</f>
        <v>36</v>
      </c>
      <c r="G24" s="22">
        <f>VLOOKUP($R24,'1980'!$U$55:$AK$108,8)</f>
        <v>596</v>
      </c>
      <c r="H24" s="23">
        <f>VLOOKUP($R24,'1980'!$U$55:$AK$108,9)</f>
        <v>1384</v>
      </c>
      <c r="I24" s="22">
        <f>VLOOKUP($R24,'1980'!$U$55:$AK$108,10)</f>
        <v>101</v>
      </c>
      <c r="J24" s="22">
        <f>VLOOKUP($R24,'1980'!$U$55:$AK$108,11)</f>
        <v>179</v>
      </c>
      <c r="K24" s="22">
        <f>VLOOKUP($R24,'1980'!$U$55:$AK$108,12)</f>
        <v>458</v>
      </c>
      <c r="L24" s="22">
        <f>VLOOKUP($R24,'1980'!$U$55:$AK$108,13)</f>
        <v>362</v>
      </c>
      <c r="M24" s="22">
        <f>VLOOKUP($R24,'1980'!$U$55:$AK$108,14)</f>
        <v>0</v>
      </c>
      <c r="N24" s="22">
        <f>VLOOKUP($R24,'1980'!$U$55:$AK$108,15)</f>
        <v>592</v>
      </c>
      <c r="O24" s="23">
        <f>VLOOKUP($R24,'1980'!$U$55:$AK$108,16)</f>
        <v>1692</v>
      </c>
      <c r="P24" s="22">
        <f>VLOOKUP($R24,'1980'!$U$55:$AK$108,17)</f>
        <v>3076</v>
      </c>
      <c r="R24">
        <v>12</v>
      </c>
    </row>
    <row r="25" spans="1:18">
      <c r="A25" s="38" t="s">
        <v>49</v>
      </c>
      <c r="B25" s="22">
        <f>VLOOKUP($R25,'1980'!$U$55:$AK$108,3)</f>
        <v>97</v>
      </c>
      <c r="C25" s="22">
        <f>VLOOKUP($R25,'1980'!$U$55:$AK$108,4)</f>
        <v>156</v>
      </c>
      <c r="D25" s="22">
        <f>VLOOKUP($R25,'1980'!$U$55:$AK$108,5)</f>
        <v>242</v>
      </c>
      <c r="E25" s="22">
        <f>VLOOKUP($R25,'1980'!$U$55:$AK$108,6)</f>
        <v>210</v>
      </c>
      <c r="F25" s="22">
        <f>VLOOKUP($R25,'1980'!$U$55:$AK$108,7)</f>
        <v>21</v>
      </c>
      <c r="G25" s="22">
        <f>VLOOKUP($R25,'1980'!$U$55:$AK$108,8)</f>
        <v>153</v>
      </c>
      <c r="H25" s="23">
        <f>VLOOKUP($R25,'1980'!$U$55:$AK$108,9)</f>
        <v>879</v>
      </c>
      <c r="I25" s="22">
        <f>VLOOKUP($R25,'1980'!$U$55:$AK$108,10)</f>
        <v>49</v>
      </c>
      <c r="J25" s="22">
        <f>VLOOKUP($R25,'1980'!$U$55:$AK$108,11)</f>
        <v>19</v>
      </c>
      <c r="K25" s="22">
        <f>VLOOKUP($R25,'1980'!$U$55:$AK$108,12)</f>
        <v>141</v>
      </c>
      <c r="L25" s="22">
        <f>VLOOKUP($R25,'1980'!$U$55:$AK$108,13)</f>
        <v>107</v>
      </c>
      <c r="M25" s="22">
        <f>VLOOKUP($R25,'1980'!$U$55:$AK$108,14)</f>
        <v>91</v>
      </c>
      <c r="N25" s="22">
        <f>VLOOKUP($R25,'1980'!$U$55:$AK$108,15)</f>
        <v>132</v>
      </c>
      <c r="O25" s="23">
        <f>VLOOKUP($R25,'1980'!$U$55:$AK$108,16)</f>
        <v>539</v>
      </c>
      <c r="P25" s="22">
        <f>VLOOKUP($R25,'1980'!$U$55:$AK$108,17)</f>
        <v>1418</v>
      </c>
      <c r="R25">
        <v>13</v>
      </c>
    </row>
    <row r="26" spans="1:18">
      <c r="A26" s="44" t="s">
        <v>50</v>
      </c>
      <c r="B26" s="45">
        <f>VLOOKUP($R26,'1980'!$U$55:$AK$108,3)</f>
        <v>2</v>
      </c>
      <c r="C26" s="45">
        <f>VLOOKUP($R26,'1980'!$U$55:$AK$108,4)</f>
        <v>13</v>
      </c>
      <c r="D26" s="45">
        <f>VLOOKUP($R26,'1980'!$U$55:$AK$108,5)</f>
        <v>34</v>
      </c>
      <c r="E26" s="45">
        <f>VLOOKUP($R26,'1980'!$U$55:$AK$108,6)</f>
        <v>17</v>
      </c>
      <c r="F26" s="45">
        <f>VLOOKUP($R26,'1980'!$U$55:$AK$108,7)</f>
        <v>7</v>
      </c>
      <c r="G26" s="45">
        <f>VLOOKUP($R26,'1980'!$U$55:$AK$108,8)</f>
        <v>5</v>
      </c>
      <c r="H26" s="46">
        <f>VLOOKUP($R26,'1980'!$U$55:$AK$108,9)</f>
        <v>78</v>
      </c>
      <c r="I26" s="45">
        <f>VLOOKUP($R26,'1980'!$U$55:$AK$108,10)</f>
        <v>7</v>
      </c>
      <c r="J26" s="45">
        <f>VLOOKUP($R26,'1980'!$U$55:$AK$108,11)</f>
        <v>16</v>
      </c>
      <c r="K26" s="45">
        <f>VLOOKUP($R26,'1980'!$U$55:$AK$108,12)</f>
        <v>13</v>
      </c>
      <c r="L26" s="45">
        <f>VLOOKUP($R26,'1980'!$U$55:$AK$108,13)</f>
        <v>14</v>
      </c>
      <c r="M26" s="45">
        <f>VLOOKUP($R26,'1980'!$U$55:$AK$108,14)</f>
        <v>8</v>
      </c>
      <c r="N26" s="45">
        <f>VLOOKUP($R26,'1980'!$U$55:$AK$108,15)</f>
        <v>14</v>
      </c>
      <c r="O26" s="46">
        <f>VLOOKUP($R26,'1980'!$U$55:$AK$108,16)</f>
        <v>72</v>
      </c>
      <c r="P26" s="45">
        <f>VLOOKUP($R26,'1980'!$U$55:$AK$108,17)</f>
        <v>150</v>
      </c>
      <c r="R26">
        <v>15</v>
      </c>
    </row>
    <row r="27" spans="1:18">
      <c r="A27" s="38" t="s">
        <v>51</v>
      </c>
      <c r="B27" s="22">
        <f>VLOOKUP($R27,'1980'!$U$55:$AK$108,3)</f>
        <v>25</v>
      </c>
      <c r="C27" s="22">
        <f>VLOOKUP($R27,'1980'!$U$55:$AK$108,4)</f>
        <v>81</v>
      </c>
      <c r="D27" s="22">
        <f>VLOOKUP($R27,'1980'!$U$55:$AK$108,5)</f>
        <v>23</v>
      </c>
      <c r="E27" s="22">
        <f>VLOOKUP($R27,'1980'!$U$55:$AK$108,6)</f>
        <v>63</v>
      </c>
      <c r="F27" s="22">
        <f>VLOOKUP($R27,'1980'!$U$55:$AK$108,7)</f>
        <v>6</v>
      </c>
      <c r="G27" s="22">
        <f>VLOOKUP($R27,'1980'!$U$55:$AK$108,8)</f>
        <v>49</v>
      </c>
      <c r="H27" s="23">
        <f>VLOOKUP($R27,'1980'!$U$55:$AK$108,9)</f>
        <v>247</v>
      </c>
      <c r="I27" s="22">
        <f>VLOOKUP($R27,'1980'!$U$55:$AK$108,10)</f>
        <v>0</v>
      </c>
      <c r="J27" s="22">
        <f>VLOOKUP($R27,'1980'!$U$55:$AK$108,11)</f>
        <v>0</v>
      </c>
      <c r="K27" s="22">
        <f>VLOOKUP($R27,'1980'!$U$55:$AK$108,12)</f>
        <v>12</v>
      </c>
      <c r="L27" s="22">
        <f>VLOOKUP($R27,'1980'!$U$55:$AK$108,13)</f>
        <v>16</v>
      </c>
      <c r="M27" s="22">
        <f>VLOOKUP($R27,'1980'!$U$55:$AK$108,14)</f>
        <v>8</v>
      </c>
      <c r="N27" s="22">
        <f>VLOOKUP($R27,'1980'!$U$55:$AK$108,15)</f>
        <v>10</v>
      </c>
      <c r="O27" s="23">
        <f>VLOOKUP($R27,'1980'!$U$55:$AK$108,16)</f>
        <v>46</v>
      </c>
      <c r="P27" s="22">
        <f>VLOOKUP($R27,'1980'!$U$55:$AK$108,17)</f>
        <v>293</v>
      </c>
      <c r="R27">
        <v>16</v>
      </c>
    </row>
    <row r="28" spans="1:18">
      <c r="A28" s="38" t="s">
        <v>52</v>
      </c>
      <c r="B28" s="22">
        <f>VLOOKUP($R28,'1980'!$U$55:$AK$108,3)</f>
        <v>55</v>
      </c>
      <c r="C28" s="22">
        <f>VLOOKUP($R28,'1980'!$U$55:$AK$108,4)</f>
        <v>429</v>
      </c>
      <c r="D28" s="22">
        <f>VLOOKUP($R28,'1980'!$U$55:$AK$108,5)</f>
        <v>0</v>
      </c>
      <c r="E28" s="22">
        <f>VLOOKUP($R28,'1980'!$U$55:$AK$108,6)</f>
        <v>250</v>
      </c>
      <c r="F28" s="22">
        <f>VLOOKUP($R28,'1980'!$U$55:$AK$108,7)</f>
        <v>0</v>
      </c>
      <c r="G28" s="22">
        <f>VLOOKUP($R28,'1980'!$U$55:$AK$108,8)</f>
        <v>119</v>
      </c>
      <c r="H28" s="23">
        <f>VLOOKUP($R28,'1980'!$U$55:$AK$108,9)</f>
        <v>853</v>
      </c>
      <c r="I28" s="22">
        <f>VLOOKUP($R28,'1980'!$U$55:$AK$108,10)</f>
        <v>86</v>
      </c>
      <c r="J28" s="22">
        <f>VLOOKUP($R28,'1980'!$U$55:$AK$108,11)</f>
        <v>586</v>
      </c>
      <c r="K28" s="22">
        <f>VLOOKUP($R28,'1980'!$U$55:$AK$108,12)</f>
        <v>0</v>
      </c>
      <c r="L28" s="22">
        <f>VLOOKUP($R28,'1980'!$U$55:$AK$108,13)</f>
        <v>0</v>
      </c>
      <c r="M28" s="22">
        <f>VLOOKUP($R28,'1980'!$U$55:$AK$108,14)</f>
        <v>103</v>
      </c>
      <c r="N28" s="22">
        <f>VLOOKUP($R28,'1980'!$U$55:$AK$108,15)</f>
        <v>193</v>
      </c>
      <c r="O28" s="23">
        <f>VLOOKUP($R28,'1980'!$U$55:$AK$108,16)</f>
        <v>968</v>
      </c>
      <c r="P28" s="22">
        <f>VLOOKUP($R28,'1980'!$U$55:$AK$108,17)</f>
        <v>1821</v>
      </c>
      <c r="R28">
        <v>17</v>
      </c>
    </row>
    <row r="29" spans="1:18">
      <c r="A29" s="38" t="s">
        <v>53</v>
      </c>
      <c r="B29" s="22">
        <f>VLOOKUP($R29,'1980'!$U$55:$AK$108,3)</f>
        <v>51</v>
      </c>
      <c r="C29" s="22">
        <f>VLOOKUP($R29,'1980'!$U$55:$AK$108,4)</f>
        <v>105</v>
      </c>
      <c r="D29" s="22">
        <f>VLOOKUP($R29,'1980'!$U$55:$AK$108,5)</f>
        <v>148</v>
      </c>
      <c r="E29" s="22">
        <f>VLOOKUP($R29,'1980'!$U$55:$AK$108,6)</f>
        <v>169</v>
      </c>
      <c r="F29" s="22">
        <f>VLOOKUP($R29,'1980'!$U$55:$AK$108,7)</f>
        <v>39</v>
      </c>
      <c r="G29" s="22">
        <f>VLOOKUP($R29,'1980'!$U$55:$AK$108,8)</f>
        <v>123</v>
      </c>
      <c r="H29" s="23">
        <f>VLOOKUP($R29,'1980'!$U$55:$AK$108,9)</f>
        <v>635</v>
      </c>
      <c r="I29" s="22">
        <f>VLOOKUP($R29,'1980'!$U$55:$AK$108,10)</f>
        <v>31</v>
      </c>
      <c r="J29" s="22">
        <f>VLOOKUP($R29,'1980'!$U$55:$AK$108,11)</f>
        <v>9</v>
      </c>
      <c r="K29" s="22">
        <f>VLOOKUP($R29,'1980'!$U$55:$AK$108,12)</f>
        <v>123</v>
      </c>
      <c r="L29" s="22">
        <f>VLOOKUP($R29,'1980'!$U$55:$AK$108,13)</f>
        <v>170</v>
      </c>
      <c r="M29" s="22">
        <f>VLOOKUP($R29,'1980'!$U$55:$AK$108,14)</f>
        <v>62</v>
      </c>
      <c r="N29" s="22">
        <f>VLOOKUP($R29,'1980'!$U$55:$AK$108,15)</f>
        <v>116</v>
      </c>
      <c r="O29" s="23">
        <f>VLOOKUP($R29,'1980'!$U$55:$AK$108,16)</f>
        <v>511</v>
      </c>
      <c r="P29" s="22">
        <f>VLOOKUP($R29,'1980'!$U$55:$AK$108,17)</f>
        <v>1146</v>
      </c>
      <c r="R29">
        <v>18</v>
      </c>
    </row>
    <row r="30" spans="1:18">
      <c r="A30" s="44" t="s">
        <v>54</v>
      </c>
      <c r="B30" s="45">
        <f>VLOOKUP($R30,'1980'!$U$55:$AK$108,3)</f>
        <v>0</v>
      </c>
      <c r="C30" s="45">
        <f>VLOOKUP($R30,'1980'!$U$55:$AK$108,4)</f>
        <v>0</v>
      </c>
      <c r="D30" s="45">
        <f>VLOOKUP($R30,'1980'!$U$55:$AK$108,5)</f>
        <v>0</v>
      </c>
      <c r="E30" s="45">
        <f>VLOOKUP($R30,'1980'!$U$55:$AK$108,6)</f>
        <v>0</v>
      </c>
      <c r="F30" s="45">
        <f>VLOOKUP($R30,'1980'!$U$55:$AK$108,7)</f>
        <v>0</v>
      </c>
      <c r="G30" s="45">
        <f>VLOOKUP($R30,'1980'!$U$55:$AK$108,8)</f>
        <v>0</v>
      </c>
      <c r="H30" s="46">
        <f>VLOOKUP($R30,'1980'!$U$55:$AK$108,9)</f>
        <v>0</v>
      </c>
      <c r="I30" s="45">
        <f>VLOOKUP($R30,'1980'!$U$55:$AK$108,10)</f>
        <v>0</v>
      </c>
      <c r="J30" s="45">
        <f>VLOOKUP($R30,'1980'!$U$55:$AK$108,11)</f>
        <v>0</v>
      </c>
      <c r="K30" s="45">
        <f>VLOOKUP($R30,'1980'!$U$55:$AK$108,12)</f>
        <v>0</v>
      </c>
      <c r="L30" s="45">
        <f>VLOOKUP($R30,'1980'!$U$55:$AK$108,13)</f>
        <v>0</v>
      </c>
      <c r="M30" s="45">
        <f>VLOOKUP($R30,'1980'!$U$55:$AK$108,14)</f>
        <v>0</v>
      </c>
      <c r="N30" s="45">
        <f>VLOOKUP($R30,'1980'!$U$55:$AK$108,15)</f>
        <v>0</v>
      </c>
      <c r="O30" s="46">
        <f>VLOOKUP($R30,'1980'!$U$55:$AK$108,16)</f>
        <v>0</v>
      </c>
      <c r="P30" s="45">
        <f>VLOOKUP($R30,'1980'!$U$55:$AK$108,17)</f>
        <v>0</v>
      </c>
      <c r="R30">
        <v>19</v>
      </c>
    </row>
    <row r="31" spans="1:18">
      <c r="A31" s="38" t="s">
        <v>55</v>
      </c>
      <c r="B31" s="22">
        <f>VLOOKUP($R31,'1980'!$U$55:$AK$108,3)</f>
        <v>0</v>
      </c>
      <c r="C31" s="22">
        <f>VLOOKUP($R31,'1980'!$U$55:$AK$108,4)</f>
        <v>0</v>
      </c>
      <c r="D31" s="22">
        <f>VLOOKUP($R31,'1980'!$U$55:$AK$108,5)</f>
        <v>0</v>
      </c>
      <c r="E31" s="22">
        <f>VLOOKUP($R31,'1980'!$U$55:$AK$108,6)</f>
        <v>0</v>
      </c>
      <c r="F31" s="22">
        <f>VLOOKUP($R31,'1980'!$U$55:$AK$108,7)</f>
        <v>0</v>
      </c>
      <c r="G31" s="22">
        <f>VLOOKUP($R31,'1980'!$U$55:$AK$108,8)</f>
        <v>0</v>
      </c>
      <c r="H31" s="23">
        <f>VLOOKUP($R31,'1980'!$U$55:$AK$108,9)</f>
        <v>0</v>
      </c>
      <c r="I31" s="22">
        <f>VLOOKUP($R31,'1980'!$U$55:$AK$108,10)</f>
        <v>0</v>
      </c>
      <c r="J31" s="22">
        <f>VLOOKUP($R31,'1980'!$U$55:$AK$108,11)</f>
        <v>0</v>
      </c>
      <c r="K31" s="22">
        <f>VLOOKUP($R31,'1980'!$U$55:$AK$108,12)</f>
        <v>0</v>
      </c>
      <c r="L31" s="22">
        <f>VLOOKUP($R31,'1980'!$U$55:$AK$108,13)</f>
        <v>0</v>
      </c>
      <c r="M31" s="22">
        <f>VLOOKUP($R31,'1980'!$U$55:$AK$108,14)</f>
        <v>0</v>
      </c>
      <c r="N31" s="22">
        <f>VLOOKUP($R31,'1980'!$U$55:$AK$108,15)</f>
        <v>0</v>
      </c>
      <c r="O31" s="23">
        <f>VLOOKUP($R31,'1980'!$U$55:$AK$108,16)</f>
        <v>0</v>
      </c>
      <c r="P31" s="22">
        <f>VLOOKUP($R31,'1980'!$U$55:$AK$108,17)</f>
        <v>0</v>
      </c>
      <c r="R31">
        <v>20</v>
      </c>
    </row>
    <row r="32" spans="1:18">
      <c r="A32" s="38" t="s">
        <v>56</v>
      </c>
      <c r="B32" s="22">
        <f>VLOOKUP($R32,'1980'!$U$55:$AK$108,3)</f>
        <v>0</v>
      </c>
      <c r="C32" s="22">
        <f>VLOOKUP($R32,'1980'!$U$55:$AK$108,4)</f>
        <v>0</v>
      </c>
      <c r="D32" s="22">
        <f>VLOOKUP($R32,'1980'!$U$55:$AK$108,5)</f>
        <v>0</v>
      </c>
      <c r="E32" s="22">
        <f>VLOOKUP($R32,'1980'!$U$55:$AK$108,6)</f>
        <v>0</v>
      </c>
      <c r="F32" s="22">
        <f>VLOOKUP($R32,'1980'!$U$55:$AK$108,7)</f>
        <v>0</v>
      </c>
      <c r="G32" s="22">
        <f>VLOOKUP($R32,'1980'!$U$55:$AK$108,8)</f>
        <v>0</v>
      </c>
      <c r="H32" s="23">
        <f>VLOOKUP($R32,'1980'!$U$55:$AK$108,9)</f>
        <v>0</v>
      </c>
      <c r="I32" s="22">
        <f>VLOOKUP($R32,'1980'!$U$55:$AK$108,10)</f>
        <v>0</v>
      </c>
      <c r="J32" s="22">
        <f>VLOOKUP($R32,'1980'!$U$55:$AK$108,11)</f>
        <v>0</v>
      </c>
      <c r="K32" s="22">
        <f>VLOOKUP($R32,'1980'!$U$55:$AK$108,12)</f>
        <v>0</v>
      </c>
      <c r="L32" s="22">
        <f>VLOOKUP($R32,'1980'!$U$55:$AK$108,13)</f>
        <v>0</v>
      </c>
      <c r="M32" s="22">
        <f>VLOOKUP($R32,'1980'!$U$55:$AK$108,14)</f>
        <v>0</v>
      </c>
      <c r="N32" s="22">
        <f>VLOOKUP($R32,'1980'!$U$55:$AK$108,15)</f>
        <v>0</v>
      </c>
      <c r="O32" s="23">
        <f>VLOOKUP($R32,'1980'!$U$55:$AK$108,16)</f>
        <v>0</v>
      </c>
      <c r="P32" s="22">
        <f>VLOOKUP($R32,'1980'!$U$55:$AK$108,17)</f>
        <v>0</v>
      </c>
      <c r="R32">
        <v>21</v>
      </c>
    </row>
    <row r="33" spans="1:18">
      <c r="A33" s="38" t="s">
        <v>57</v>
      </c>
      <c r="B33" s="22">
        <f>VLOOKUP($R33,'1980'!$U$55:$AK$108,3)</f>
        <v>0</v>
      </c>
      <c r="C33" s="22">
        <f>VLOOKUP($R33,'1980'!$U$55:$AK$108,4)</f>
        <v>0</v>
      </c>
      <c r="D33" s="22">
        <f>VLOOKUP($R33,'1980'!$U$55:$AK$108,5)</f>
        <v>0</v>
      </c>
      <c r="E33" s="22">
        <f>VLOOKUP($R33,'1980'!$U$55:$AK$108,6)</f>
        <v>0</v>
      </c>
      <c r="F33" s="22">
        <f>VLOOKUP($R33,'1980'!$U$55:$AK$108,7)</f>
        <v>0</v>
      </c>
      <c r="G33" s="22">
        <f>VLOOKUP($R33,'1980'!$U$55:$AK$108,8)</f>
        <v>0</v>
      </c>
      <c r="H33" s="23">
        <f>VLOOKUP($R33,'1980'!$U$55:$AK$108,9)</f>
        <v>0</v>
      </c>
      <c r="I33" s="22">
        <f>VLOOKUP($R33,'1980'!$U$55:$AK$108,10)</f>
        <v>0</v>
      </c>
      <c r="J33" s="22">
        <f>VLOOKUP($R33,'1980'!$U$55:$AK$108,11)</f>
        <v>0</v>
      </c>
      <c r="K33" s="22">
        <f>VLOOKUP($R33,'1980'!$U$55:$AK$108,12)</f>
        <v>0</v>
      </c>
      <c r="L33" s="22">
        <f>VLOOKUP($R33,'1980'!$U$55:$AK$108,13)</f>
        <v>0</v>
      </c>
      <c r="M33" s="22">
        <f>VLOOKUP($R33,'1980'!$U$55:$AK$108,14)</f>
        <v>0</v>
      </c>
      <c r="N33" s="22">
        <f>VLOOKUP($R33,'1980'!$U$55:$AK$108,15)</f>
        <v>0</v>
      </c>
      <c r="O33" s="23">
        <f>VLOOKUP($R33,'1980'!$U$55:$AK$108,16)</f>
        <v>0</v>
      </c>
      <c r="P33" s="22">
        <f>VLOOKUP($R33,'1980'!$U$55:$AK$108,17)</f>
        <v>0</v>
      </c>
      <c r="R33">
        <v>22</v>
      </c>
    </row>
    <row r="34" spans="1:18">
      <c r="A34" s="44" t="s">
        <v>58</v>
      </c>
      <c r="B34" s="45">
        <f>VLOOKUP($R34,'1980'!$U$55:$AK$108,3)</f>
        <v>0</v>
      </c>
      <c r="C34" s="45">
        <f>VLOOKUP($R34,'1980'!$U$55:$AK$108,4)</f>
        <v>0</v>
      </c>
      <c r="D34" s="45">
        <f>VLOOKUP($R34,'1980'!$U$55:$AK$108,5)</f>
        <v>0</v>
      </c>
      <c r="E34" s="45">
        <f>VLOOKUP($R34,'1980'!$U$55:$AK$108,6)</f>
        <v>0</v>
      </c>
      <c r="F34" s="45">
        <f>VLOOKUP($R34,'1980'!$U$55:$AK$108,7)</f>
        <v>0</v>
      </c>
      <c r="G34" s="45">
        <f>VLOOKUP($R34,'1980'!$U$55:$AK$108,8)</f>
        <v>0</v>
      </c>
      <c r="H34" s="46">
        <f>VLOOKUP($R34,'1980'!$U$55:$AK$108,9)</f>
        <v>0</v>
      </c>
      <c r="I34" s="45">
        <f>VLOOKUP($R34,'1980'!$U$55:$AK$108,10)</f>
        <v>0</v>
      </c>
      <c r="J34" s="45">
        <f>VLOOKUP($R34,'1980'!$U$55:$AK$108,11)</f>
        <v>0</v>
      </c>
      <c r="K34" s="45">
        <f>VLOOKUP($R34,'1980'!$U$55:$AK$108,12)</f>
        <v>0</v>
      </c>
      <c r="L34" s="45">
        <f>VLOOKUP($R34,'1980'!$U$55:$AK$108,13)</f>
        <v>0</v>
      </c>
      <c r="M34" s="45">
        <f>VLOOKUP($R34,'1980'!$U$55:$AK$108,14)</f>
        <v>0</v>
      </c>
      <c r="N34" s="45">
        <f>VLOOKUP($R34,'1980'!$U$55:$AK$108,15)</f>
        <v>0</v>
      </c>
      <c r="O34" s="46">
        <f>VLOOKUP($R34,'1980'!$U$55:$AK$108,16)</f>
        <v>0</v>
      </c>
      <c r="P34" s="45">
        <f>VLOOKUP($R34,'1980'!$U$55:$AK$108,17)</f>
        <v>0</v>
      </c>
      <c r="R34">
        <v>23</v>
      </c>
    </row>
    <row r="35" spans="1:18">
      <c r="A35" s="38" t="s">
        <v>59</v>
      </c>
      <c r="B35" s="22">
        <f>VLOOKUP($R35,'1980'!$U$55:$AK$108,3)</f>
        <v>0</v>
      </c>
      <c r="C35" s="22">
        <f>VLOOKUP($R35,'1980'!$U$55:$AK$108,4)</f>
        <v>0</v>
      </c>
      <c r="D35" s="22">
        <f>VLOOKUP($R35,'1980'!$U$55:$AK$108,5)</f>
        <v>0</v>
      </c>
      <c r="E35" s="22">
        <f>VLOOKUP($R35,'1980'!$U$55:$AK$108,6)</f>
        <v>0</v>
      </c>
      <c r="F35" s="22">
        <f>VLOOKUP($R35,'1980'!$U$55:$AK$108,7)</f>
        <v>0</v>
      </c>
      <c r="G35" s="22">
        <f>VLOOKUP($R35,'1980'!$U$55:$AK$108,8)</f>
        <v>0</v>
      </c>
      <c r="H35" s="23">
        <f>VLOOKUP($R35,'1980'!$U$55:$AK$108,9)</f>
        <v>0</v>
      </c>
      <c r="I35" s="22">
        <f>VLOOKUP($R35,'1980'!$U$55:$AK$108,10)</f>
        <v>0</v>
      </c>
      <c r="J35" s="22">
        <f>VLOOKUP($R35,'1980'!$U$55:$AK$108,11)</f>
        <v>0</v>
      </c>
      <c r="K35" s="22">
        <f>VLOOKUP($R35,'1980'!$U$55:$AK$108,12)</f>
        <v>0</v>
      </c>
      <c r="L35" s="22">
        <f>VLOOKUP($R35,'1980'!$U$55:$AK$108,13)</f>
        <v>0</v>
      </c>
      <c r="M35" s="22">
        <f>VLOOKUP($R35,'1980'!$U$55:$AK$108,14)</f>
        <v>0</v>
      </c>
      <c r="N35" s="22">
        <f>VLOOKUP($R35,'1980'!$U$55:$AK$108,15)</f>
        <v>0</v>
      </c>
      <c r="O35" s="23">
        <f>VLOOKUP($R35,'1980'!$U$55:$AK$108,16)</f>
        <v>0</v>
      </c>
      <c r="P35" s="22">
        <f>VLOOKUP($R35,'1980'!$U$55:$AK$108,17)</f>
        <v>0</v>
      </c>
      <c r="R35">
        <v>24</v>
      </c>
    </row>
    <row r="36" spans="1:18">
      <c r="A36" s="38" t="s">
        <v>60</v>
      </c>
      <c r="B36" s="22">
        <f>VLOOKUP($R36,'1980'!$U$55:$AK$108,3)</f>
        <v>0</v>
      </c>
      <c r="C36" s="22">
        <f>VLOOKUP($R36,'1980'!$U$55:$AK$108,4)</f>
        <v>0</v>
      </c>
      <c r="D36" s="22">
        <f>VLOOKUP($R36,'1980'!$U$55:$AK$108,5)</f>
        <v>0</v>
      </c>
      <c r="E36" s="22">
        <f>VLOOKUP($R36,'1980'!$U$55:$AK$108,6)</f>
        <v>0</v>
      </c>
      <c r="F36" s="22">
        <f>VLOOKUP($R36,'1980'!$U$55:$AK$108,7)</f>
        <v>0</v>
      </c>
      <c r="G36" s="22">
        <f>VLOOKUP($R36,'1980'!$U$55:$AK$108,8)</f>
        <v>0</v>
      </c>
      <c r="H36" s="23">
        <f>VLOOKUP($R36,'1980'!$U$55:$AK$108,9)</f>
        <v>0</v>
      </c>
      <c r="I36" s="22">
        <f>VLOOKUP($R36,'1980'!$U$55:$AK$108,10)</f>
        <v>0</v>
      </c>
      <c r="J36" s="22">
        <f>VLOOKUP($R36,'1980'!$U$55:$AK$108,11)</f>
        <v>0</v>
      </c>
      <c r="K36" s="22">
        <f>VLOOKUP($R36,'1980'!$U$55:$AK$108,12)</f>
        <v>0</v>
      </c>
      <c r="L36" s="22">
        <f>VLOOKUP($R36,'1980'!$U$55:$AK$108,13)</f>
        <v>0</v>
      </c>
      <c r="M36" s="22">
        <f>VLOOKUP($R36,'1980'!$U$55:$AK$108,14)</f>
        <v>0</v>
      </c>
      <c r="N36" s="22">
        <f>VLOOKUP($R36,'1980'!$U$55:$AK$108,15)</f>
        <v>0</v>
      </c>
      <c r="O36" s="23">
        <f>VLOOKUP($R36,'1980'!$U$55:$AK$108,16)</f>
        <v>0</v>
      </c>
      <c r="P36" s="22">
        <f>VLOOKUP($R36,'1980'!$U$55:$AK$108,17)</f>
        <v>0</v>
      </c>
      <c r="R36">
        <v>25</v>
      </c>
    </row>
    <row r="37" spans="1:18">
      <c r="A37" s="38" t="s">
        <v>61</v>
      </c>
      <c r="B37" s="22">
        <f>VLOOKUP($R37,'1980'!$U$55:$AK$108,3)</f>
        <v>33</v>
      </c>
      <c r="C37" s="22">
        <f>VLOOKUP($R37,'1980'!$U$55:$AK$108,4)</f>
        <v>108</v>
      </c>
      <c r="D37" s="22">
        <f>VLOOKUP($R37,'1980'!$U$55:$AK$108,5)</f>
        <v>165</v>
      </c>
      <c r="E37" s="22">
        <f>VLOOKUP($R37,'1980'!$U$55:$AK$108,6)</f>
        <v>293</v>
      </c>
      <c r="F37" s="22">
        <f>VLOOKUP($R37,'1980'!$U$55:$AK$108,7)</f>
        <v>64</v>
      </c>
      <c r="G37" s="22">
        <f>VLOOKUP($R37,'1980'!$U$55:$AK$108,8)</f>
        <v>128</v>
      </c>
      <c r="H37" s="23">
        <f>VLOOKUP($R37,'1980'!$U$55:$AK$108,9)</f>
        <v>791</v>
      </c>
      <c r="I37" s="22">
        <f>VLOOKUP($R37,'1980'!$U$55:$AK$108,10)</f>
        <v>79</v>
      </c>
      <c r="J37" s="22">
        <f>VLOOKUP($R37,'1980'!$U$55:$AK$108,11)</f>
        <v>31</v>
      </c>
      <c r="K37" s="22">
        <f>VLOOKUP($R37,'1980'!$U$55:$AK$108,12)</f>
        <v>155</v>
      </c>
      <c r="L37" s="22">
        <f>VLOOKUP($R37,'1980'!$U$55:$AK$108,13)</f>
        <v>389</v>
      </c>
      <c r="M37" s="22">
        <f>VLOOKUP($R37,'1980'!$U$55:$AK$108,14)</f>
        <v>22</v>
      </c>
      <c r="N37" s="22">
        <f>VLOOKUP($R37,'1980'!$U$55:$AK$108,15)</f>
        <v>97</v>
      </c>
      <c r="O37" s="23">
        <f>VLOOKUP($R37,'1980'!$U$55:$AK$108,16)</f>
        <v>773</v>
      </c>
      <c r="P37" s="22">
        <f>VLOOKUP($R37,'1980'!$U$55:$AK$108,17)</f>
        <v>1564</v>
      </c>
      <c r="R37">
        <v>26</v>
      </c>
    </row>
    <row r="38" spans="1:18">
      <c r="A38" s="44" t="s">
        <v>62</v>
      </c>
      <c r="B38" s="45">
        <f>VLOOKUP($R38,'1980'!$U$55:$AK$108,3)</f>
        <v>14</v>
      </c>
      <c r="C38" s="45">
        <f>VLOOKUP($R38,'1980'!$U$55:$AK$108,4)</f>
        <v>98</v>
      </c>
      <c r="D38" s="45">
        <f>VLOOKUP($R38,'1980'!$U$55:$AK$108,5)</f>
        <v>103</v>
      </c>
      <c r="E38" s="45">
        <f>VLOOKUP($R38,'1980'!$U$55:$AK$108,6)</f>
        <v>154</v>
      </c>
      <c r="F38" s="45">
        <f>VLOOKUP($R38,'1980'!$U$55:$AK$108,7)</f>
        <v>52</v>
      </c>
      <c r="G38" s="45">
        <f>VLOOKUP($R38,'1980'!$U$55:$AK$108,8)</f>
        <v>73</v>
      </c>
      <c r="H38" s="46">
        <f>VLOOKUP($R38,'1980'!$U$55:$AK$108,9)</f>
        <v>494</v>
      </c>
      <c r="I38" s="45">
        <f>VLOOKUP($R38,'1980'!$U$55:$AK$108,10)</f>
        <v>38</v>
      </c>
      <c r="J38" s="45">
        <f>VLOOKUP($R38,'1980'!$U$55:$AK$108,11)</f>
        <v>5</v>
      </c>
      <c r="K38" s="45">
        <f>VLOOKUP($R38,'1980'!$U$55:$AK$108,12)</f>
        <v>49</v>
      </c>
      <c r="L38" s="45">
        <f>VLOOKUP($R38,'1980'!$U$55:$AK$108,13)</f>
        <v>93</v>
      </c>
      <c r="M38" s="45">
        <f>VLOOKUP($R38,'1980'!$U$55:$AK$108,14)</f>
        <v>47</v>
      </c>
      <c r="N38" s="45">
        <f>VLOOKUP($R38,'1980'!$U$55:$AK$108,15)</f>
        <v>27</v>
      </c>
      <c r="O38" s="46">
        <f>VLOOKUP($R38,'1980'!$U$55:$AK$108,16)</f>
        <v>259</v>
      </c>
      <c r="P38" s="45">
        <f>VLOOKUP($R38,'1980'!$U$55:$AK$108,17)</f>
        <v>753</v>
      </c>
      <c r="R38">
        <v>27</v>
      </c>
    </row>
    <row r="39" spans="1:18">
      <c r="A39" s="38" t="s">
        <v>63</v>
      </c>
      <c r="B39" s="22">
        <f>VLOOKUP($R39,'1980'!$U$55:$AK$108,3)</f>
        <v>36</v>
      </c>
      <c r="C39" s="22">
        <f>VLOOKUP($R39,'1980'!$U$55:$AK$108,4)</f>
        <v>103</v>
      </c>
      <c r="D39" s="22">
        <f>VLOOKUP($R39,'1980'!$U$55:$AK$108,5)</f>
        <v>140</v>
      </c>
      <c r="E39" s="22">
        <f>VLOOKUP($R39,'1980'!$U$55:$AK$108,6)</f>
        <v>156</v>
      </c>
      <c r="F39" s="22">
        <f>VLOOKUP($R39,'1980'!$U$55:$AK$108,7)</f>
        <v>13</v>
      </c>
      <c r="G39" s="22">
        <f>VLOOKUP($R39,'1980'!$U$55:$AK$108,8)</f>
        <v>124</v>
      </c>
      <c r="H39" s="23">
        <f>VLOOKUP($R39,'1980'!$U$55:$AK$108,9)</f>
        <v>572</v>
      </c>
      <c r="I39" s="22">
        <f>VLOOKUP($R39,'1980'!$U$55:$AK$108,10)</f>
        <v>18</v>
      </c>
      <c r="J39" s="22">
        <f>VLOOKUP($R39,'1980'!$U$55:$AK$108,11)</f>
        <v>10</v>
      </c>
      <c r="K39" s="22">
        <f>VLOOKUP($R39,'1980'!$U$55:$AK$108,12)</f>
        <v>74</v>
      </c>
      <c r="L39" s="22">
        <f>VLOOKUP($R39,'1980'!$U$55:$AK$108,13)</f>
        <v>31</v>
      </c>
      <c r="M39" s="22">
        <f>VLOOKUP($R39,'1980'!$U$55:$AK$108,14)</f>
        <v>8</v>
      </c>
      <c r="N39" s="22">
        <f>VLOOKUP($R39,'1980'!$U$55:$AK$108,15)</f>
        <v>31</v>
      </c>
      <c r="O39" s="23">
        <f>VLOOKUP($R39,'1980'!$U$55:$AK$108,16)</f>
        <v>172</v>
      </c>
      <c r="P39" s="22">
        <f>VLOOKUP($R39,'1980'!$U$55:$AK$108,17)</f>
        <v>744</v>
      </c>
      <c r="R39">
        <v>28</v>
      </c>
    </row>
    <row r="40" spans="1:18">
      <c r="A40" s="38" t="s">
        <v>64</v>
      </c>
      <c r="B40" s="22">
        <f>VLOOKUP($R40,'1980'!$U$55:$AK$108,3)</f>
        <v>42</v>
      </c>
      <c r="C40" s="22">
        <f>VLOOKUP($R40,'1980'!$U$55:$AK$108,4)</f>
        <v>154</v>
      </c>
      <c r="D40" s="22">
        <f>VLOOKUP($R40,'1980'!$U$55:$AK$108,5)</f>
        <v>136</v>
      </c>
      <c r="E40" s="22">
        <f>VLOOKUP($R40,'1980'!$U$55:$AK$108,6)</f>
        <v>235</v>
      </c>
      <c r="F40" s="22">
        <f>VLOOKUP($R40,'1980'!$U$55:$AK$108,7)</f>
        <v>2</v>
      </c>
      <c r="G40" s="22">
        <f>VLOOKUP($R40,'1980'!$U$55:$AK$108,8)</f>
        <v>82</v>
      </c>
      <c r="H40" s="23">
        <f>VLOOKUP($R40,'1980'!$U$55:$AK$108,9)</f>
        <v>651</v>
      </c>
      <c r="I40" s="22">
        <f>VLOOKUP($R40,'1980'!$U$55:$AK$108,10)</f>
        <v>86</v>
      </c>
      <c r="J40" s="22">
        <f>VLOOKUP($R40,'1980'!$U$55:$AK$108,11)</f>
        <v>27</v>
      </c>
      <c r="K40" s="22">
        <f>VLOOKUP($R40,'1980'!$U$55:$AK$108,12)</f>
        <v>138</v>
      </c>
      <c r="L40" s="22">
        <f>VLOOKUP($R40,'1980'!$U$55:$AK$108,13)</f>
        <v>64</v>
      </c>
      <c r="M40" s="22">
        <f>VLOOKUP($R40,'1980'!$U$55:$AK$108,14)</f>
        <v>18</v>
      </c>
      <c r="N40" s="22">
        <f>VLOOKUP($R40,'1980'!$U$55:$AK$108,15)</f>
        <v>50</v>
      </c>
      <c r="O40" s="23">
        <f>VLOOKUP($R40,'1980'!$U$55:$AK$108,16)</f>
        <v>383</v>
      </c>
      <c r="P40" s="22">
        <f>VLOOKUP($R40,'1980'!$U$55:$AK$108,17)</f>
        <v>1034</v>
      </c>
      <c r="R40">
        <v>29</v>
      </c>
    </row>
    <row r="41" spans="1:18">
      <c r="A41" s="38" t="s">
        <v>65</v>
      </c>
      <c r="B41" s="22">
        <f>VLOOKUP($R41,'1980'!$U$55:$AK$108,3)</f>
        <v>45</v>
      </c>
      <c r="C41" s="22">
        <f>VLOOKUP($R41,'1980'!$U$55:$AK$108,4)</f>
        <v>87</v>
      </c>
      <c r="D41" s="22">
        <f>VLOOKUP($R41,'1980'!$U$55:$AK$108,5)</f>
        <v>74</v>
      </c>
      <c r="E41" s="22">
        <f>VLOOKUP($R41,'1980'!$U$55:$AK$108,6)</f>
        <v>36</v>
      </c>
      <c r="F41" s="22">
        <f>VLOOKUP($R41,'1980'!$U$55:$AK$108,7)</f>
        <v>7</v>
      </c>
      <c r="G41" s="22">
        <f>VLOOKUP($R41,'1980'!$U$55:$AK$108,8)</f>
        <v>42</v>
      </c>
      <c r="H41" s="23">
        <f>VLOOKUP($R41,'1980'!$U$55:$AK$108,9)</f>
        <v>291</v>
      </c>
      <c r="I41" s="22">
        <f>VLOOKUP($R41,'1980'!$U$55:$AK$108,10)</f>
        <v>7</v>
      </c>
      <c r="J41" s="22">
        <f>VLOOKUP($R41,'1980'!$U$55:$AK$108,11)</f>
        <v>0</v>
      </c>
      <c r="K41" s="22">
        <f>VLOOKUP($R41,'1980'!$U$55:$AK$108,12)</f>
        <v>15</v>
      </c>
      <c r="L41" s="22">
        <f>VLOOKUP($R41,'1980'!$U$55:$AK$108,13)</f>
        <v>10</v>
      </c>
      <c r="M41" s="22">
        <f>VLOOKUP($R41,'1980'!$U$55:$AK$108,14)</f>
        <v>6</v>
      </c>
      <c r="N41" s="22">
        <f>VLOOKUP($R41,'1980'!$U$55:$AK$108,15)</f>
        <v>9</v>
      </c>
      <c r="O41" s="23">
        <f>VLOOKUP($R41,'1980'!$U$55:$AK$108,16)</f>
        <v>47</v>
      </c>
      <c r="P41" s="22">
        <f>VLOOKUP($R41,'1980'!$U$55:$AK$108,17)</f>
        <v>338</v>
      </c>
      <c r="R41">
        <v>30</v>
      </c>
    </row>
    <row r="42" spans="1:18">
      <c r="A42" s="44" t="s">
        <v>66</v>
      </c>
      <c r="B42" s="45">
        <f>VLOOKUP($R42,'1980'!$U$55:$AK$108,3)</f>
        <v>13</v>
      </c>
      <c r="C42" s="45">
        <f>VLOOKUP($R42,'1980'!$U$55:$AK$108,4)</f>
        <v>88</v>
      </c>
      <c r="D42" s="45">
        <f>VLOOKUP($R42,'1980'!$U$55:$AK$108,5)</f>
        <v>73</v>
      </c>
      <c r="E42" s="45">
        <f>VLOOKUP($R42,'1980'!$U$55:$AK$108,6)</f>
        <v>47</v>
      </c>
      <c r="F42" s="45">
        <f>VLOOKUP($R42,'1980'!$U$55:$AK$108,7)</f>
        <v>15</v>
      </c>
      <c r="G42" s="45">
        <f>VLOOKUP($R42,'1980'!$U$55:$AK$108,8)</f>
        <v>47</v>
      </c>
      <c r="H42" s="46">
        <f>VLOOKUP($R42,'1980'!$U$55:$AK$108,9)</f>
        <v>283</v>
      </c>
      <c r="I42" s="45">
        <f>VLOOKUP($R42,'1980'!$U$55:$AK$108,10)</f>
        <v>13</v>
      </c>
      <c r="J42" s="45">
        <f>VLOOKUP($R42,'1980'!$U$55:$AK$108,11)</f>
        <v>1</v>
      </c>
      <c r="K42" s="45">
        <f>VLOOKUP($R42,'1980'!$U$55:$AK$108,12)</f>
        <v>39</v>
      </c>
      <c r="L42" s="45">
        <f>VLOOKUP($R42,'1980'!$U$55:$AK$108,13)</f>
        <v>15</v>
      </c>
      <c r="M42" s="45">
        <f>VLOOKUP($R42,'1980'!$U$55:$AK$108,14)</f>
        <v>7</v>
      </c>
      <c r="N42" s="45">
        <f>VLOOKUP($R42,'1980'!$U$55:$AK$108,15)</f>
        <v>20</v>
      </c>
      <c r="O42" s="46">
        <f>VLOOKUP($R42,'1980'!$U$55:$AK$108,16)</f>
        <v>95</v>
      </c>
      <c r="P42" s="45">
        <f>VLOOKUP($R42,'1980'!$U$55:$AK$108,17)</f>
        <v>378</v>
      </c>
      <c r="R42">
        <v>31</v>
      </c>
    </row>
    <row r="43" spans="1:18">
      <c r="A43" s="38" t="s">
        <v>67</v>
      </c>
      <c r="B43" s="22">
        <f>VLOOKUP($R43,'1980'!$U$55:$AK$108,3)</f>
        <v>51</v>
      </c>
      <c r="C43" s="22">
        <f>VLOOKUP($R43,'1980'!$U$55:$AK$108,4)</f>
        <v>26</v>
      </c>
      <c r="D43" s="22">
        <f>VLOOKUP($R43,'1980'!$U$55:$AK$108,5)</f>
        <v>31</v>
      </c>
      <c r="E43" s="22">
        <f>VLOOKUP($R43,'1980'!$U$55:$AK$108,6)</f>
        <v>48</v>
      </c>
      <c r="F43" s="22">
        <f>VLOOKUP($R43,'1980'!$U$55:$AK$108,7)</f>
        <v>12</v>
      </c>
      <c r="G43" s="22">
        <f>VLOOKUP($R43,'1980'!$U$55:$AK$108,8)</f>
        <v>14</v>
      </c>
      <c r="H43" s="23">
        <f>VLOOKUP($R43,'1980'!$U$55:$AK$108,9)</f>
        <v>182</v>
      </c>
      <c r="I43" s="22">
        <f>VLOOKUP($R43,'1980'!$U$55:$AK$108,10)</f>
        <v>7</v>
      </c>
      <c r="J43" s="22">
        <f>VLOOKUP($R43,'1980'!$U$55:$AK$108,11)</f>
        <v>7</v>
      </c>
      <c r="K43" s="22">
        <f>VLOOKUP($R43,'1980'!$U$55:$AK$108,12)</f>
        <v>59</v>
      </c>
      <c r="L43" s="22">
        <f>VLOOKUP($R43,'1980'!$U$55:$AK$108,13)</f>
        <v>22</v>
      </c>
      <c r="M43" s="22">
        <f>VLOOKUP($R43,'1980'!$U$55:$AK$108,14)</f>
        <v>5</v>
      </c>
      <c r="N43" s="22">
        <f>VLOOKUP($R43,'1980'!$U$55:$AK$108,15)</f>
        <v>12</v>
      </c>
      <c r="O43" s="23">
        <f>VLOOKUP($R43,'1980'!$U$55:$AK$108,16)</f>
        <v>112</v>
      </c>
      <c r="P43" s="22">
        <f>VLOOKUP($R43,'1980'!$U$55:$AK$108,17)</f>
        <v>294</v>
      </c>
      <c r="R43">
        <v>32</v>
      </c>
    </row>
    <row r="44" spans="1:18">
      <c r="A44" s="38" t="s">
        <v>68</v>
      </c>
      <c r="B44" s="22">
        <f>VLOOKUP($R44,'1980'!$U$55:$AK$108,3)</f>
        <v>8</v>
      </c>
      <c r="C44" s="22">
        <f>VLOOKUP($R44,'1980'!$U$55:$AK$108,4)</f>
        <v>15</v>
      </c>
      <c r="D44" s="22">
        <f>VLOOKUP($R44,'1980'!$U$55:$AK$108,5)</f>
        <v>22</v>
      </c>
      <c r="E44" s="22">
        <f>VLOOKUP($R44,'1980'!$U$55:$AK$108,6)</f>
        <v>39</v>
      </c>
      <c r="F44" s="22">
        <f>VLOOKUP($R44,'1980'!$U$55:$AK$108,7)</f>
        <v>11</v>
      </c>
      <c r="G44" s="22">
        <f>VLOOKUP($R44,'1980'!$U$55:$AK$108,8)</f>
        <v>21</v>
      </c>
      <c r="H44" s="23">
        <f>VLOOKUP($R44,'1980'!$U$55:$AK$108,9)</f>
        <v>116</v>
      </c>
      <c r="I44" s="22">
        <f>VLOOKUP($R44,'1980'!$U$55:$AK$108,10)</f>
        <v>4</v>
      </c>
      <c r="J44" s="22">
        <f>VLOOKUP($R44,'1980'!$U$55:$AK$108,11)</f>
        <v>3</v>
      </c>
      <c r="K44" s="22">
        <f>VLOOKUP($R44,'1980'!$U$55:$AK$108,12)</f>
        <v>4</v>
      </c>
      <c r="L44" s="22">
        <f>VLOOKUP($R44,'1980'!$U$55:$AK$108,13)</f>
        <v>14</v>
      </c>
      <c r="M44" s="22">
        <f>VLOOKUP($R44,'1980'!$U$55:$AK$108,14)</f>
        <v>3</v>
      </c>
      <c r="N44" s="22">
        <f>VLOOKUP($R44,'1980'!$U$55:$AK$108,15)</f>
        <v>4</v>
      </c>
      <c r="O44" s="23">
        <f>VLOOKUP($R44,'1980'!$U$55:$AK$108,16)</f>
        <v>32</v>
      </c>
      <c r="P44" s="22">
        <f>VLOOKUP($R44,'1980'!$U$55:$AK$108,17)</f>
        <v>148</v>
      </c>
      <c r="R44">
        <v>33</v>
      </c>
    </row>
    <row r="45" spans="1:18">
      <c r="A45" s="38" t="s">
        <v>69</v>
      </c>
      <c r="B45" s="22">
        <f>VLOOKUP($R45,'1980'!$U$55:$AK$108,3)</f>
        <v>10</v>
      </c>
      <c r="C45" s="22">
        <f>VLOOKUP($R45,'1980'!$U$55:$AK$108,4)</f>
        <v>39</v>
      </c>
      <c r="D45" s="22">
        <f>VLOOKUP($R45,'1980'!$U$55:$AK$108,5)</f>
        <v>96</v>
      </c>
      <c r="E45" s="22">
        <f>VLOOKUP($R45,'1980'!$U$55:$AK$108,6)</f>
        <v>110</v>
      </c>
      <c r="F45" s="22">
        <f>VLOOKUP($R45,'1980'!$U$55:$AK$108,7)</f>
        <v>29</v>
      </c>
      <c r="G45" s="22">
        <f>VLOOKUP($R45,'1980'!$U$55:$AK$108,8)</f>
        <v>58</v>
      </c>
      <c r="H45" s="23">
        <f>VLOOKUP($R45,'1980'!$U$55:$AK$108,9)</f>
        <v>342</v>
      </c>
      <c r="I45" s="22">
        <f>VLOOKUP($R45,'1980'!$U$55:$AK$108,10)</f>
        <v>44</v>
      </c>
      <c r="J45" s="22">
        <f>VLOOKUP($R45,'1980'!$U$55:$AK$108,11)</f>
        <v>58</v>
      </c>
      <c r="K45" s="22">
        <f>VLOOKUP($R45,'1980'!$U$55:$AK$108,12)</f>
        <v>319</v>
      </c>
      <c r="L45" s="22">
        <f>VLOOKUP($R45,'1980'!$U$55:$AK$108,13)</f>
        <v>228</v>
      </c>
      <c r="M45" s="22">
        <f>VLOOKUP($R45,'1980'!$U$55:$AK$108,14)</f>
        <v>81</v>
      </c>
      <c r="N45" s="22">
        <f>VLOOKUP($R45,'1980'!$U$55:$AK$108,15)</f>
        <v>90</v>
      </c>
      <c r="O45" s="23">
        <f>VLOOKUP($R45,'1980'!$U$55:$AK$108,16)</f>
        <v>820</v>
      </c>
      <c r="P45" s="22">
        <f>VLOOKUP($R45,'1980'!$U$55:$AK$108,17)</f>
        <v>1162</v>
      </c>
      <c r="R45">
        <v>34</v>
      </c>
    </row>
    <row r="46" spans="1:18">
      <c r="A46" s="44" t="s">
        <v>70</v>
      </c>
      <c r="B46" s="45">
        <f>VLOOKUP($R46,'1980'!$U$55:$AK$108,3)</f>
        <v>100</v>
      </c>
      <c r="C46" s="45">
        <f>VLOOKUP($R46,'1980'!$U$55:$AK$108,4)</f>
        <v>65</v>
      </c>
      <c r="D46" s="45">
        <f>VLOOKUP($R46,'1980'!$U$55:$AK$108,5)</f>
        <v>105</v>
      </c>
      <c r="E46" s="45">
        <f>VLOOKUP($R46,'1980'!$U$55:$AK$108,6)</f>
        <v>70</v>
      </c>
      <c r="F46" s="45">
        <f>VLOOKUP($R46,'1980'!$U$55:$AK$108,7)</f>
        <v>11</v>
      </c>
      <c r="G46" s="45">
        <f>VLOOKUP($R46,'1980'!$U$55:$AK$108,8)</f>
        <v>57</v>
      </c>
      <c r="H46" s="46">
        <f>VLOOKUP($R46,'1980'!$U$55:$AK$108,9)</f>
        <v>408</v>
      </c>
      <c r="I46" s="45">
        <f>VLOOKUP($R46,'1980'!$U$55:$AK$108,10)</f>
        <v>16</v>
      </c>
      <c r="J46" s="45">
        <f>VLOOKUP($R46,'1980'!$U$55:$AK$108,11)</f>
        <v>0</v>
      </c>
      <c r="K46" s="45">
        <f>VLOOKUP($R46,'1980'!$U$55:$AK$108,12)</f>
        <v>65</v>
      </c>
      <c r="L46" s="45">
        <f>VLOOKUP($R46,'1980'!$U$55:$AK$108,13)</f>
        <v>28</v>
      </c>
      <c r="M46" s="45">
        <f>VLOOKUP($R46,'1980'!$U$55:$AK$108,14)</f>
        <v>6</v>
      </c>
      <c r="N46" s="45">
        <f>VLOOKUP($R46,'1980'!$U$55:$AK$108,15)</f>
        <v>21</v>
      </c>
      <c r="O46" s="46">
        <f>VLOOKUP($R46,'1980'!$U$55:$AK$108,16)</f>
        <v>136</v>
      </c>
      <c r="P46" s="45">
        <f>VLOOKUP($R46,'1980'!$U$55:$AK$108,17)</f>
        <v>544</v>
      </c>
      <c r="R46">
        <v>35</v>
      </c>
    </row>
    <row r="47" spans="1:18">
      <c r="A47" s="38" t="s">
        <v>71</v>
      </c>
      <c r="B47" s="22">
        <f>VLOOKUP($R47,'1980'!$U$55:$AK$108,3)</f>
        <v>29</v>
      </c>
      <c r="C47" s="22">
        <f>VLOOKUP($R47,'1980'!$U$55:$AK$108,4)</f>
        <v>207</v>
      </c>
      <c r="D47" s="22">
        <f>VLOOKUP($R47,'1980'!$U$55:$AK$108,5)</f>
        <v>177</v>
      </c>
      <c r="E47" s="22">
        <f>VLOOKUP($R47,'1980'!$U$55:$AK$108,6)</f>
        <v>189</v>
      </c>
      <c r="F47" s="22">
        <f>VLOOKUP($R47,'1980'!$U$55:$AK$108,7)</f>
        <v>96</v>
      </c>
      <c r="G47" s="22">
        <f>VLOOKUP($R47,'1980'!$U$55:$AK$108,8)</f>
        <v>160</v>
      </c>
      <c r="H47" s="23">
        <f>VLOOKUP($R47,'1980'!$U$55:$AK$108,9)</f>
        <v>858</v>
      </c>
      <c r="I47" s="22">
        <f>VLOOKUP($R47,'1980'!$U$55:$AK$108,10)</f>
        <v>110</v>
      </c>
      <c r="J47" s="22">
        <f>VLOOKUP($R47,'1980'!$U$55:$AK$108,11)</f>
        <v>178</v>
      </c>
      <c r="K47" s="22">
        <f>VLOOKUP($R47,'1980'!$U$55:$AK$108,12)</f>
        <v>578</v>
      </c>
      <c r="L47" s="22">
        <f>VLOOKUP($R47,'1980'!$U$55:$AK$108,13)</f>
        <v>481</v>
      </c>
      <c r="M47" s="22">
        <f>VLOOKUP($R47,'1980'!$U$55:$AK$108,14)</f>
        <v>100</v>
      </c>
      <c r="N47" s="22">
        <f>VLOOKUP($R47,'1980'!$U$55:$AK$108,15)</f>
        <v>184</v>
      </c>
      <c r="O47" s="23">
        <f>VLOOKUP($R47,'1980'!$U$55:$AK$108,16)</f>
        <v>1631</v>
      </c>
      <c r="P47" s="22">
        <f>VLOOKUP($R47,'1980'!$U$55:$AK$108,17)</f>
        <v>2489</v>
      </c>
      <c r="R47">
        <v>36</v>
      </c>
    </row>
    <row r="48" spans="1:18">
      <c r="A48" s="38" t="s">
        <v>72</v>
      </c>
      <c r="B48" s="22">
        <f>VLOOKUP($R48,'1980'!$U$55:$AK$108,3)</f>
        <v>44</v>
      </c>
      <c r="C48" s="22">
        <f>VLOOKUP($R48,'1980'!$U$55:$AK$108,4)</f>
        <v>130</v>
      </c>
      <c r="D48" s="22">
        <f>VLOOKUP($R48,'1980'!$U$55:$AK$108,5)</f>
        <v>100</v>
      </c>
      <c r="E48" s="22">
        <f>VLOOKUP($R48,'1980'!$U$55:$AK$108,6)</f>
        <v>360</v>
      </c>
      <c r="F48" s="22">
        <f>VLOOKUP($R48,'1980'!$U$55:$AK$108,7)</f>
        <v>160</v>
      </c>
      <c r="G48" s="22">
        <f>VLOOKUP($R48,'1980'!$U$55:$AK$108,8)</f>
        <v>279</v>
      </c>
      <c r="H48" s="23">
        <f>VLOOKUP($R48,'1980'!$U$55:$AK$108,9)</f>
        <v>1073</v>
      </c>
      <c r="I48" s="22">
        <f>VLOOKUP($R48,'1980'!$U$55:$AK$108,10)</f>
        <v>28</v>
      </c>
      <c r="J48" s="22">
        <f>VLOOKUP($R48,'1980'!$U$55:$AK$108,11)</f>
        <v>25</v>
      </c>
      <c r="K48" s="22">
        <f>VLOOKUP($R48,'1980'!$U$55:$AK$108,12)</f>
        <v>130</v>
      </c>
      <c r="L48" s="22">
        <f>VLOOKUP($R48,'1980'!$U$55:$AK$108,13)</f>
        <v>70</v>
      </c>
      <c r="M48" s="22">
        <f>VLOOKUP($R48,'1980'!$U$55:$AK$108,14)</f>
        <v>29</v>
      </c>
      <c r="N48" s="22">
        <f>VLOOKUP($R48,'1980'!$U$55:$AK$108,15)</f>
        <v>120</v>
      </c>
      <c r="O48" s="23">
        <f>VLOOKUP($R48,'1980'!$U$55:$AK$108,16)</f>
        <v>402</v>
      </c>
      <c r="P48" s="22">
        <f>VLOOKUP($R48,'1980'!$U$55:$AK$108,17)</f>
        <v>1475</v>
      </c>
      <c r="R48">
        <v>37</v>
      </c>
    </row>
    <row r="49" spans="1:18">
      <c r="A49" s="38" t="s">
        <v>73</v>
      </c>
      <c r="B49" s="22">
        <f>VLOOKUP($R49,'1980'!$U$55:$AK$108,3)</f>
        <v>5</v>
      </c>
      <c r="C49" s="22">
        <f>VLOOKUP($R49,'1980'!$U$55:$AK$108,4)</f>
        <v>26</v>
      </c>
      <c r="D49" s="22">
        <f>VLOOKUP($R49,'1980'!$U$55:$AK$108,5)</f>
        <v>43</v>
      </c>
      <c r="E49" s="22">
        <f>VLOOKUP($R49,'1980'!$U$55:$AK$108,6)</f>
        <v>36</v>
      </c>
      <c r="F49" s="22">
        <f>VLOOKUP($R49,'1980'!$U$55:$AK$108,7)</f>
        <v>10</v>
      </c>
      <c r="G49" s="22">
        <f>VLOOKUP($R49,'1980'!$U$55:$AK$108,8)</f>
        <v>28</v>
      </c>
      <c r="H49" s="23">
        <f>VLOOKUP($R49,'1980'!$U$55:$AK$108,9)</f>
        <v>148</v>
      </c>
      <c r="I49" s="22">
        <f>VLOOKUP($R49,'1980'!$U$55:$AK$108,10)</f>
        <v>0</v>
      </c>
      <c r="J49" s="22">
        <f>VLOOKUP($R49,'1980'!$U$55:$AK$108,11)</f>
        <v>0</v>
      </c>
      <c r="K49" s="22">
        <f>VLOOKUP($R49,'1980'!$U$55:$AK$108,12)</f>
        <v>7</v>
      </c>
      <c r="L49" s="22">
        <f>VLOOKUP($R49,'1980'!$U$55:$AK$108,13)</f>
        <v>1</v>
      </c>
      <c r="M49" s="22">
        <f>VLOOKUP($R49,'1980'!$U$55:$AK$108,14)</f>
        <v>7</v>
      </c>
      <c r="N49" s="22">
        <f>VLOOKUP($R49,'1980'!$U$55:$AK$108,15)</f>
        <v>4</v>
      </c>
      <c r="O49" s="23">
        <f>VLOOKUP($R49,'1980'!$U$55:$AK$108,16)</f>
        <v>19</v>
      </c>
      <c r="P49" s="22">
        <f>VLOOKUP($R49,'1980'!$U$55:$AK$108,17)</f>
        <v>167</v>
      </c>
      <c r="R49">
        <v>38</v>
      </c>
    </row>
    <row r="50" spans="1:18">
      <c r="A50" s="44" t="s">
        <v>74</v>
      </c>
      <c r="B50" s="45">
        <f>VLOOKUP($R50,'1980'!$U$55:$AK$108,3)</f>
        <v>47</v>
      </c>
      <c r="C50" s="45">
        <f>VLOOKUP($R50,'1980'!$U$55:$AK$108,4)</f>
        <v>145</v>
      </c>
      <c r="D50" s="45">
        <f>VLOOKUP($R50,'1980'!$U$55:$AK$108,5)</f>
        <v>156</v>
      </c>
      <c r="E50" s="45">
        <f>VLOOKUP($R50,'1980'!$U$55:$AK$108,6)</f>
        <v>292</v>
      </c>
      <c r="F50" s="45">
        <f>VLOOKUP($R50,'1980'!$U$55:$AK$108,7)</f>
        <v>82</v>
      </c>
      <c r="G50" s="45">
        <f>VLOOKUP($R50,'1980'!$U$55:$AK$108,8)</f>
        <v>174</v>
      </c>
      <c r="H50" s="46">
        <f>VLOOKUP($R50,'1980'!$U$55:$AK$108,9)</f>
        <v>896</v>
      </c>
      <c r="I50" s="45">
        <f>VLOOKUP($R50,'1980'!$U$55:$AK$108,10)</f>
        <v>115</v>
      </c>
      <c r="J50" s="45">
        <f>VLOOKUP($R50,'1980'!$U$55:$AK$108,11)</f>
        <v>39</v>
      </c>
      <c r="K50" s="45">
        <f>VLOOKUP($R50,'1980'!$U$55:$AK$108,12)</f>
        <v>231</v>
      </c>
      <c r="L50" s="45">
        <f>VLOOKUP($R50,'1980'!$U$55:$AK$108,13)</f>
        <v>234</v>
      </c>
      <c r="M50" s="45">
        <f>VLOOKUP($R50,'1980'!$U$55:$AK$108,14)</f>
        <v>155</v>
      </c>
      <c r="N50" s="45">
        <f>VLOOKUP($R50,'1980'!$U$55:$AK$108,15)</f>
        <v>106</v>
      </c>
      <c r="O50" s="46">
        <f>VLOOKUP($R50,'1980'!$U$55:$AK$108,16)</f>
        <v>880</v>
      </c>
      <c r="P50" s="45">
        <f>VLOOKUP($R50,'1980'!$U$55:$AK$108,17)</f>
        <v>1776</v>
      </c>
      <c r="R50">
        <v>39</v>
      </c>
    </row>
    <row r="51" spans="1:18">
      <c r="A51" s="38" t="s">
        <v>75</v>
      </c>
      <c r="B51" s="22">
        <f>VLOOKUP($R51,'1980'!$U$55:$AK$108,3)</f>
        <v>60</v>
      </c>
      <c r="C51" s="22">
        <f>VLOOKUP($R51,'1980'!$U$55:$AK$108,4)</f>
        <v>133</v>
      </c>
      <c r="D51" s="22">
        <f>VLOOKUP($R51,'1980'!$U$55:$AK$108,5)</f>
        <v>142</v>
      </c>
      <c r="E51" s="22">
        <f>VLOOKUP($R51,'1980'!$U$55:$AK$108,6)</f>
        <v>184</v>
      </c>
      <c r="F51" s="22">
        <f>VLOOKUP($R51,'1980'!$U$55:$AK$108,7)</f>
        <v>0</v>
      </c>
      <c r="G51" s="22">
        <f>VLOOKUP($R51,'1980'!$U$55:$AK$108,8)</f>
        <v>200</v>
      </c>
      <c r="H51" s="23">
        <f>VLOOKUP($R51,'1980'!$U$55:$AK$108,9)</f>
        <v>719</v>
      </c>
      <c r="I51" s="22">
        <f>VLOOKUP($R51,'1980'!$U$55:$AK$108,10)</f>
        <v>50</v>
      </c>
      <c r="J51" s="22">
        <f>VLOOKUP($R51,'1980'!$U$55:$AK$108,11)</f>
        <v>12</v>
      </c>
      <c r="K51" s="22">
        <f>VLOOKUP($R51,'1980'!$U$55:$AK$108,12)</f>
        <v>49</v>
      </c>
      <c r="L51" s="22">
        <f>VLOOKUP($R51,'1980'!$U$55:$AK$108,13)</f>
        <v>74</v>
      </c>
      <c r="M51" s="22">
        <f>VLOOKUP($R51,'1980'!$U$55:$AK$108,14)</f>
        <v>6</v>
      </c>
      <c r="N51" s="22">
        <f>VLOOKUP($R51,'1980'!$U$55:$AK$108,15)</f>
        <v>80</v>
      </c>
      <c r="O51" s="23">
        <f>VLOOKUP($R51,'1980'!$U$55:$AK$108,16)</f>
        <v>271</v>
      </c>
      <c r="P51" s="22">
        <f>VLOOKUP($R51,'1980'!$U$55:$AK$108,17)</f>
        <v>990</v>
      </c>
      <c r="R51">
        <v>40</v>
      </c>
    </row>
    <row r="52" spans="1:18">
      <c r="A52" s="38" t="s">
        <v>76</v>
      </c>
      <c r="B52" s="22">
        <f>VLOOKUP($R52,'1980'!$U$55:$AK$108,3)</f>
        <v>34</v>
      </c>
      <c r="C52" s="22">
        <f>VLOOKUP($R52,'1980'!$U$55:$AK$108,4)</f>
        <v>118</v>
      </c>
      <c r="D52" s="22">
        <f>VLOOKUP($R52,'1980'!$U$55:$AK$108,5)</f>
        <v>143</v>
      </c>
      <c r="E52" s="22">
        <f>VLOOKUP($R52,'1980'!$U$55:$AK$108,6)</f>
        <v>103</v>
      </c>
      <c r="F52" s="22">
        <f>VLOOKUP($R52,'1980'!$U$55:$AK$108,7)</f>
        <v>21</v>
      </c>
      <c r="G52" s="22">
        <f>VLOOKUP($R52,'1980'!$U$55:$AK$108,8)</f>
        <v>31</v>
      </c>
      <c r="H52" s="23">
        <f>VLOOKUP($R52,'1980'!$U$55:$AK$108,9)</f>
        <v>450</v>
      </c>
      <c r="I52" s="22">
        <f>VLOOKUP($R52,'1980'!$U$55:$AK$108,10)</f>
        <v>16</v>
      </c>
      <c r="J52" s="22">
        <f>VLOOKUP($R52,'1980'!$U$55:$AK$108,11)</f>
        <v>6</v>
      </c>
      <c r="K52" s="22">
        <f>VLOOKUP($R52,'1980'!$U$55:$AK$108,12)</f>
        <v>61</v>
      </c>
      <c r="L52" s="22">
        <f>VLOOKUP($R52,'1980'!$U$55:$AK$108,13)</f>
        <v>65</v>
      </c>
      <c r="M52" s="22">
        <f>VLOOKUP($R52,'1980'!$U$55:$AK$108,14)</f>
        <v>22</v>
      </c>
      <c r="N52" s="22">
        <f>VLOOKUP($R52,'1980'!$U$55:$AK$108,15)</f>
        <v>25</v>
      </c>
      <c r="O52" s="23">
        <f>VLOOKUP($R52,'1980'!$U$55:$AK$108,16)</f>
        <v>195</v>
      </c>
      <c r="P52" s="22">
        <f>VLOOKUP($R52,'1980'!$U$55:$AK$108,17)</f>
        <v>645</v>
      </c>
      <c r="R52">
        <v>41</v>
      </c>
    </row>
    <row r="53" spans="1:18">
      <c r="A53" s="38" t="s">
        <v>77</v>
      </c>
      <c r="B53" s="22">
        <f>VLOOKUP($R53,'1980'!$U$55:$AK$108,3)</f>
        <v>68</v>
      </c>
      <c r="C53" s="22">
        <f>VLOOKUP($R53,'1980'!$U$55:$AK$108,4)</f>
        <v>215</v>
      </c>
      <c r="D53" s="22">
        <f>VLOOKUP($R53,'1980'!$U$55:$AK$108,5)</f>
        <v>414</v>
      </c>
      <c r="E53" s="22">
        <f>VLOOKUP($R53,'1980'!$U$55:$AK$108,6)</f>
        <v>210</v>
      </c>
      <c r="F53" s="22">
        <f>VLOOKUP($R53,'1980'!$U$55:$AK$108,7)</f>
        <v>101</v>
      </c>
      <c r="G53" s="22">
        <f>VLOOKUP($R53,'1980'!$U$55:$AK$108,8)</f>
        <v>162</v>
      </c>
      <c r="H53" s="23">
        <f>VLOOKUP($R53,'1980'!$U$55:$AK$108,9)</f>
        <v>1170</v>
      </c>
      <c r="I53" s="22">
        <f>VLOOKUP($R53,'1980'!$U$55:$AK$108,10)</f>
        <v>38</v>
      </c>
      <c r="J53" s="22">
        <f>VLOOKUP($R53,'1980'!$U$55:$AK$108,11)</f>
        <v>39</v>
      </c>
      <c r="K53" s="22">
        <f>VLOOKUP($R53,'1980'!$U$55:$AK$108,12)</f>
        <v>322</v>
      </c>
      <c r="L53" s="22">
        <f>VLOOKUP($R53,'1980'!$U$55:$AK$108,13)</f>
        <v>159</v>
      </c>
      <c r="M53" s="22">
        <f>VLOOKUP($R53,'1980'!$U$55:$AK$108,14)</f>
        <v>44</v>
      </c>
      <c r="N53" s="22">
        <f>VLOOKUP($R53,'1980'!$U$55:$AK$108,15)</f>
        <v>257</v>
      </c>
      <c r="O53" s="23">
        <f>VLOOKUP($R53,'1980'!$U$55:$AK$108,16)</f>
        <v>859</v>
      </c>
      <c r="P53" s="22">
        <f>VLOOKUP($R53,'1980'!$U$55:$AK$108,17)</f>
        <v>2029</v>
      </c>
      <c r="R53">
        <v>42</v>
      </c>
    </row>
    <row r="54" spans="1:18">
      <c r="A54" s="44" t="s">
        <v>78</v>
      </c>
      <c r="B54" s="45">
        <f>VLOOKUP($R54,'1980'!$U$55:$AK$108,3)</f>
        <v>3</v>
      </c>
      <c r="C54" s="45">
        <f>VLOOKUP($R54,'1980'!$U$55:$AK$108,4)</f>
        <v>7</v>
      </c>
      <c r="D54" s="45">
        <f>VLOOKUP($R54,'1980'!$U$55:$AK$108,5)</f>
        <v>6</v>
      </c>
      <c r="E54" s="45">
        <f>VLOOKUP($R54,'1980'!$U$55:$AK$108,6)</f>
        <v>5</v>
      </c>
      <c r="F54" s="45">
        <f>VLOOKUP($R54,'1980'!$U$55:$AK$108,7)</f>
        <v>6</v>
      </c>
      <c r="G54" s="45">
        <f>VLOOKUP($R54,'1980'!$U$55:$AK$108,8)</f>
        <v>4</v>
      </c>
      <c r="H54" s="46">
        <f>VLOOKUP($R54,'1980'!$U$55:$AK$108,9)</f>
        <v>31</v>
      </c>
      <c r="I54" s="45">
        <f>VLOOKUP($R54,'1980'!$U$55:$AK$108,10)</f>
        <v>8</v>
      </c>
      <c r="J54" s="45">
        <f>VLOOKUP($R54,'1980'!$U$55:$AK$108,11)</f>
        <v>5</v>
      </c>
      <c r="K54" s="45">
        <f>VLOOKUP($R54,'1980'!$U$55:$AK$108,12)</f>
        <v>25</v>
      </c>
      <c r="L54" s="45">
        <f>VLOOKUP($R54,'1980'!$U$55:$AK$108,13)</f>
        <v>18</v>
      </c>
      <c r="M54" s="45">
        <f>VLOOKUP($R54,'1980'!$U$55:$AK$108,14)</f>
        <v>7</v>
      </c>
      <c r="N54" s="45">
        <f>VLOOKUP($R54,'1980'!$U$55:$AK$108,15)</f>
        <v>8</v>
      </c>
      <c r="O54" s="46">
        <f>VLOOKUP($R54,'1980'!$U$55:$AK$108,16)</f>
        <v>71</v>
      </c>
      <c r="P54" s="45">
        <f>VLOOKUP($R54,'1980'!$U$55:$AK$108,17)</f>
        <v>102</v>
      </c>
      <c r="R54">
        <v>44</v>
      </c>
    </row>
    <row r="55" spans="1:18">
      <c r="A55" s="38" t="s">
        <v>79</v>
      </c>
      <c r="B55" s="22">
        <f>VLOOKUP($R55,'1980'!$U$55:$AK$108,3)</f>
        <v>45</v>
      </c>
      <c r="C55" s="22">
        <f>VLOOKUP($R55,'1980'!$U$55:$AK$108,4)</f>
        <v>110</v>
      </c>
      <c r="D55" s="22">
        <f>VLOOKUP($R55,'1980'!$U$55:$AK$108,5)</f>
        <v>139</v>
      </c>
      <c r="E55" s="22">
        <f>VLOOKUP($R55,'1980'!$U$55:$AK$108,6)</f>
        <v>207</v>
      </c>
      <c r="F55" s="22">
        <f>VLOOKUP($R55,'1980'!$U$55:$AK$108,7)</f>
        <v>28</v>
      </c>
      <c r="G55" s="22">
        <f>VLOOKUP($R55,'1980'!$U$55:$AK$108,8)</f>
        <v>136</v>
      </c>
      <c r="H55" s="23">
        <f>VLOOKUP($R55,'1980'!$U$55:$AK$108,9)</f>
        <v>665</v>
      </c>
      <c r="I55" s="22">
        <f>VLOOKUP($R55,'1980'!$U$55:$AK$108,10)</f>
        <v>10</v>
      </c>
      <c r="J55" s="22">
        <f>VLOOKUP($R55,'1980'!$U$55:$AK$108,11)</f>
        <v>0</v>
      </c>
      <c r="K55" s="22">
        <f>VLOOKUP($R55,'1980'!$U$55:$AK$108,12)</f>
        <v>83</v>
      </c>
      <c r="L55" s="22">
        <f>VLOOKUP($R55,'1980'!$U$55:$AK$108,13)</f>
        <v>47</v>
      </c>
      <c r="M55" s="22">
        <f>VLOOKUP($R55,'1980'!$U$55:$AK$108,14)</f>
        <v>12</v>
      </c>
      <c r="N55" s="22">
        <f>VLOOKUP($R55,'1980'!$U$55:$AK$108,15)</f>
        <v>29</v>
      </c>
      <c r="O55" s="23">
        <f>VLOOKUP($R55,'1980'!$U$55:$AK$108,16)</f>
        <v>181</v>
      </c>
      <c r="P55" s="22">
        <f>VLOOKUP($R55,'1980'!$U$55:$AK$108,17)</f>
        <v>846</v>
      </c>
      <c r="R55">
        <v>45</v>
      </c>
    </row>
    <row r="56" spans="1:18">
      <c r="A56" s="38" t="s">
        <v>80</v>
      </c>
      <c r="B56" s="22">
        <f>VLOOKUP($R56,'1980'!$U$55:$AK$108,3)</f>
        <v>10</v>
      </c>
      <c r="C56" s="22">
        <f>VLOOKUP($R56,'1980'!$U$55:$AK$108,4)</f>
        <v>36</v>
      </c>
      <c r="D56" s="22">
        <f>VLOOKUP($R56,'1980'!$U$55:$AK$108,5)</f>
        <v>54</v>
      </c>
      <c r="E56" s="22">
        <f>VLOOKUP($R56,'1980'!$U$55:$AK$108,6)</f>
        <v>26</v>
      </c>
      <c r="F56" s="22">
        <f>VLOOKUP($R56,'1980'!$U$55:$AK$108,7)</f>
        <v>9</v>
      </c>
      <c r="G56" s="22">
        <f>VLOOKUP($R56,'1980'!$U$55:$AK$108,8)</f>
        <v>26</v>
      </c>
      <c r="H56" s="23">
        <f>VLOOKUP($R56,'1980'!$U$55:$AK$108,9)</f>
        <v>161</v>
      </c>
      <c r="I56" s="22">
        <f>VLOOKUP($R56,'1980'!$U$55:$AK$108,10)</f>
        <v>2</v>
      </c>
      <c r="J56" s="22">
        <f>VLOOKUP($R56,'1980'!$U$55:$AK$108,11)</f>
        <v>0</v>
      </c>
      <c r="K56" s="22">
        <f>VLOOKUP($R56,'1980'!$U$55:$AK$108,12)</f>
        <v>3</v>
      </c>
      <c r="L56" s="22">
        <f>VLOOKUP($R56,'1980'!$U$55:$AK$108,13)</f>
        <v>6</v>
      </c>
      <c r="M56" s="22">
        <f>VLOOKUP($R56,'1980'!$U$55:$AK$108,14)</f>
        <v>1</v>
      </c>
      <c r="N56" s="22">
        <f>VLOOKUP($R56,'1980'!$U$55:$AK$108,15)</f>
        <v>4</v>
      </c>
      <c r="O56" s="23">
        <f>VLOOKUP($R56,'1980'!$U$55:$AK$108,16)</f>
        <v>16</v>
      </c>
      <c r="P56" s="22">
        <f>VLOOKUP($R56,'1980'!$U$55:$AK$108,17)</f>
        <v>177</v>
      </c>
      <c r="R56">
        <v>46</v>
      </c>
    </row>
    <row r="57" spans="1:18">
      <c r="A57" s="38" t="s">
        <v>81</v>
      </c>
      <c r="B57" s="22">
        <f>VLOOKUP($R57,'1980'!$U$55:$AK$108,3)</f>
        <v>66</v>
      </c>
      <c r="C57" s="22">
        <f>VLOOKUP($R57,'1980'!$U$55:$AK$108,4)</f>
        <v>83</v>
      </c>
      <c r="D57" s="22">
        <f>VLOOKUP($R57,'1980'!$U$55:$AK$108,5)</f>
        <v>221</v>
      </c>
      <c r="E57" s="22">
        <f>VLOOKUP($R57,'1980'!$U$55:$AK$108,6)</f>
        <v>175</v>
      </c>
      <c r="F57" s="22">
        <f>VLOOKUP($R57,'1980'!$U$55:$AK$108,7)</f>
        <v>18</v>
      </c>
      <c r="G57" s="22">
        <f>VLOOKUP($R57,'1980'!$U$55:$AK$108,8)</f>
        <v>129</v>
      </c>
      <c r="H57" s="23">
        <f>VLOOKUP($R57,'1980'!$U$55:$AK$108,9)</f>
        <v>692</v>
      </c>
      <c r="I57" s="22">
        <f>VLOOKUP($R57,'1980'!$U$55:$AK$108,10)</f>
        <v>53</v>
      </c>
      <c r="J57" s="22">
        <f>VLOOKUP($R57,'1980'!$U$55:$AK$108,11)</f>
        <v>5</v>
      </c>
      <c r="K57" s="22">
        <f>VLOOKUP($R57,'1980'!$U$55:$AK$108,12)</f>
        <v>176</v>
      </c>
      <c r="L57" s="22">
        <f>VLOOKUP($R57,'1980'!$U$55:$AK$108,13)</f>
        <v>55</v>
      </c>
      <c r="M57" s="22">
        <f>VLOOKUP($R57,'1980'!$U$55:$AK$108,14)</f>
        <v>45</v>
      </c>
      <c r="N57" s="22">
        <f>VLOOKUP($R57,'1980'!$U$55:$AK$108,15)</f>
        <v>78</v>
      </c>
      <c r="O57" s="23">
        <f>VLOOKUP($R57,'1980'!$U$55:$AK$108,16)</f>
        <v>412</v>
      </c>
      <c r="P57" s="22">
        <f>VLOOKUP($R57,'1980'!$U$55:$AK$108,17)</f>
        <v>1104</v>
      </c>
      <c r="R57">
        <v>47</v>
      </c>
    </row>
    <row r="58" spans="1:18">
      <c r="A58" s="44" t="s">
        <v>82</v>
      </c>
      <c r="B58" s="45">
        <f>VLOOKUP($R58,'1980'!$U$55:$AK$108,3)</f>
        <v>328</v>
      </c>
      <c r="C58" s="45">
        <f>VLOOKUP($R58,'1980'!$U$55:$AK$108,4)</f>
        <v>1041</v>
      </c>
      <c r="D58" s="45">
        <f>VLOOKUP($R58,'1980'!$U$55:$AK$108,5)</f>
        <v>44</v>
      </c>
      <c r="E58" s="45">
        <f>VLOOKUP($R58,'1980'!$U$55:$AK$108,6)</f>
        <v>844</v>
      </c>
      <c r="F58" s="45">
        <f>VLOOKUP($R58,'1980'!$U$55:$AK$108,7)</f>
        <v>50</v>
      </c>
      <c r="G58" s="45">
        <f>VLOOKUP($R58,'1980'!$U$55:$AK$108,8)</f>
        <v>368</v>
      </c>
      <c r="H58" s="46">
        <f>VLOOKUP($R58,'1980'!$U$55:$AK$108,9)</f>
        <v>2675</v>
      </c>
      <c r="I58" s="45">
        <f>VLOOKUP($R58,'1980'!$U$55:$AK$108,10)</f>
        <v>393</v>
      </c>
      <c r="J58" s="45">
        <f>VLOOKUP($R58,'1980'!$U$55:$AK$108,11)</f>
        <v>378</v>
      </c>
      <c r="K58" s="45">
        <f>VLOOKUP($R58,'1980'!$U$55:$AK$108,12)</f>
        <v>399</v>
      </c>
      <c r="L58" s="45">
        <f>VLOOKUP($R58,'1980'!$U$55:$AK$108,13)</f>
        <v>298</v>
      </c>
      <c r="M58" s="45">
        <f>VLOOKUP($R58,'1980'!$U$55:$AK$108,14)</f>
        <v>61</v>
      </c>
      <c r="N58" s="45">
        <f>VLOOKUP($R58,'1980'!$U$55:$AK$108,15)</f>
        <v>419</v>
      </c>
      <c r="O58" s="46">
        <f>VLOOKUP($R58,'1980'!$U$55:$AK$108,16)</f>
        <v>1948</v>
      </c>
      <c r="P58" s="45">
        <f>VLOOKUP($R58,'1980'!$U$55:$AK$108,17)</f>
        <v>4623</v>
      </c>
      <c r="R58">
        <v>48</v>
      </c>
    </row>
    <row r="59" spans="1:18">
      <c r="A59" s="38" t="s">
        <v>83</v>
      </c>
      <c r="B59" s="22">
        <f>VLOOKUP($R59,'1980'!$U$55:$AK$108,3)</f>
        <v>48</v>
      </c>
      <c r="C59" s="22">
        <f>VLOOKUP($R59,'1980'!$U$55:$AK$108,4)</f>
        <v>49</v>
      </c>
      <c r="D59" s="22">
        <f>VLOOKUP($R59,'1980'!$U$55:$AK$108,5)</f>
        <v>81</v>
      </c>
      <c r="E59" s="22">
        <f>VLOOKUP($R59,'1980'!$U$55:$AK$108,6)</f>
        <v>47</v>
      </c>
      <c r="F59" s="22">
        <f>VLOOKUP($R59,'1980'!$U$55:$AK$108,7)</f>
        <v>0</v>
      </c>
      <c r="G59" s="22">
        <f>VLOOKUP($R59,'1980'!$U$55:$AK$108,8)</f>
        <v>12</v>
      </c>
      <c r="H59" s="23">
        <f>VLOOKUP($R59,'1980'!$U$55:$AK$108,9)</f>
        <v>237</v>
      </c>
      <c r="I59" s="22">
        <f>VLOOKUP($R59,'1980'!$U$55:$AK$108,10)</f>
        <v>16</v>
      </c>
      <c r="J59" s="22">
        <f>VLOOKUP($R59,'1980'!$U$55:$AK$108,11)</f>
        <v>4</v>
      </c>
      <c r="K59" s="22">
        <f>VLOOKUP($R59,'1980'!$U$55:$AK$108,12)</f>
        <v>29</v>
      </c>
      <c r="L59" s="22">
        <f>VLOOKUP($R59,'1980'!$U$55:$AK$108,13)</f>
        <v>31</v>
      </c>
      <c r="M59" s="22">
        <f>VLOOKUP($R59,'1980'!$U$55:$AK$108,14)</f>
        <v>22</v>
      </c>
      <c r="N59" s="22">
        <f>VLOOKUP($R59,'1980'!$U$55:$AK$108,15)</f>
        <v>25</v>
      </c>
      <c r="O59" s="23">
        <f>VLOOKUP($R59,'1980'!$U$55:$AK$108,16)</f>
        <v>127</v>
      </c>
      <c r="P59" s="22">
        <f>VLOOKUP($R59,'1980'!$U$55:$AK$108,17)</f>
        <v>364</v>
      </c>
      <c r="R59">
        <v>49</v>
      </c>
    </row>
    <row r="60" spans="1:18">
      <c r="A60" s="38" t="s">
        <v>84</v>
      </c>
      <c r="B60" s="22">
        <f>VLOOKUP($R60,'1980'!$U$55:$AK$108,3)</f>
        <v>13</v>
      </c>
      <c r="C60" s="22">
        <f>VLOOKUP($R60,'1980'!$U$55:$AK$108,4)</f>
        <v>14</v>
      </c>
      <c r="D60" s="22">
        <f>VLOOKUP($R60,'1980'!$U$55:$AK$108,5)</f>
        <v>17</v>
      </c>
      <c r="E60" s="22">
        <f>VLOOKUP($R60,'1980'!$U$55:$AK$108,6)</f>
        <v>34</v>
      </c>
      <c r="F60" s="22">
        <f>VLOOKUP($R60,'1980'!$U$55:$AK$108,7)</f>
        <v>0</v>
      </c>
      <c r="G60" s="22">
        <f>VLOOKUP($R60,'1980'!$U$55:$AK$108,8)</f>
        <v>27</v>
      </c>
      <c r="H60" s="23">
        <f>VLOOKUP($R60,'1980'!$U$55:$AK$108,9)</f>
        <v>105</v>
      </c>
      <c r="I60" s="22">
        <f>VLOOKUP($R60,'1980'!$U$55:$AK$108,10)</f>
        <v>0</v>
      </c>
      <c r="J60" s="22">
        <f>VLOOKUP($R60,'1980'!$U$55:$AK$108,11)</f>
        <v>0</v>
      </c>
      <c r="K60" s="22">
        <f>VLOOKUP($R60,'1980'!$U$55:$AK$108,12)</f>
        <v>3</v>
      </c>
      <c r="L60" s="22">
        <f>VLOOKUP($R60,'1980'!$U$55:$AK$108,13)</f>
        <v>4</v>
      </c>
      <c r="M60" s="22">
        <f>VLOOKUP($R60,'1980'!$U$55:$AK$108,14)</f>
        <v>1</v>
      </c>
      <c r="N60" s="22">
        <f>VLOOKUP($R60,'1980'!$U$55:$AK$108,15)</f>
        <v>1</v>
      </c>
      <c r="O60" s="23">
        <f>VLOOKUP($R60,'1980'!$U$55:$AK$108,16)</f>
        <v>9</v>
      </c>
      <c r="P60" s="22">
        <f>VLOOKUP($R60,'1980'!$U$55:$AK$108,17)</f>
        <v>114</v>
      </c>
      <c r="R60">
        <v>50</v>
      </c>
    </row>
    <row r="61" spans="1:18">
      <c r="A61" s="38" t="s">
        <v>85</v>
      </c>
      <c r="B61" s="22">
        <f>VLOOKUP($R61,'1980'!$U$55:$AK$108,3)</f>
        <v>58</v>
      </c>
      <c r="C61" s="22">
        <f>VLOOKUP($R61,'1980'!$U$55:$AK$108,4)</f>
        <v>108</v>
      </c>
      <c r="D61" s="22">
        <f>VLOOKUP($R61,'1980'!$U$55:$AK$108,5)</f>
        <v>156</v>
      </c>
      <c r="E61" s="22">
        <f>VLOOKUP($R61,'1980'!$U$55:$AK$108,6)</f>
        <v>212</v>
      </c>
      <c r="F61" s="22">
        <f>VLOOKUP($R61,'1980'!$U$55:$AK$108,7)</f>
        <v>22</v>
      </c>
      <c r="G61" s="22">
        <f>VLOOKUP($R61,'1980'!$U$55:$AK$108,8)</f>
        <v>105</v>
      </c>
      <c r="H61" s="23">
        <f>VLOOKUP($R61,'1980'!$U$55:$AK$108,9)</f>
        <v>661</v>
      </c>
      <c r="I61" s="22">
        <f>VLOOKUP($R61,'1980'!$U$55:$AK$108,10)</f>
        <v>34</v>
      </c>
      <c r="J61" s="22">
        <f>VLOOKUP($R61,'1980'!$U$55:$AK$108,11)</f>
        <v>16</v>
      </c>
      <c r="K61" s="22">
        <f>VLOOKUP($R61,'1980'!$U$55:$AK$108,12)</f>
        <v>115</v>
      </c>
      <c r="L61" s="22">
        <f>VLOOKUP($R61,'1980'!$U$55:$AK$108,13)</f>
        <v>109</v>
      </c>
      <c r="M61" s="22">
        <f>VLOOKUP($R61,'1980'!$U$55:$AK$108,14)</f>
        <v>36</v>
      </c>
      <c r="N61" s="22">
        <f>VLOOKUP($R61,'1980'!$U$55:$AK$108,15)</f>
        <v>40</v>
      </c>
      <c r="O61" s="23">
        <f>VLOOKUP($R61,'1980'!$U$55:$AK$108,16)</f>
        <v>350</v>
      </c>
      <c r="P61" s="22">
        <f>VLOOKUP($R61,'1980'!$U$55:$AK$108,17)</f>
        <v>1011</v>
      </c>
      <c r="R61">
        <v>51</v>
      </c>
    </row>
    <row r="62" spans="1:18">
      <c r="A62" s="44" t="s">
        <v>86</v>
      </c>
      <c r="B62" s="45">
        <f>VLOOKUP($R62,'1980'!$U$55:$AK$108,3)</f>
        <v>27</v>
      </c>
      <c r="C62" s="45">
        <f>VLOOKUP($R62,'1980'!$U$55:$AK$108,4)</f>
        <v>111</v>
      </c>
      <c r="D62" s="45">
        <f>VLOOKUP($R62,'1980'!$U$55:$AK$108,5)</f>
        <v>94</v>
      </c>
      <c r="E62" s="45">
        <f>VLOOKUP($R62,'1980'!$U$55:$AK$108,6)</f>
        <v>78</v>
      </c>
      <c r="F62" s="45">
        <f>VLOOKUP($R62,'1980'!$U$55:$AK$108,7)</f>
        <v>41</v>
      </c>
      <c r="G62" s="45">
        <f>VLOOKUP($R62,'1980'!$U$55:$AK$108,8)</f>
        <v>2</v>
      </c>
      <c r="H62" s="46">
        <f>VLOOKUP($R62,'1980'!$U$55:$AK$108,9)</f>
        <v>353</v>
      </c>
      <c r="I62" s="45">
        <f>VLOOKUP($R62,'1980'!$U$55:$AK$108,10)</f>
        <v>67</v>
      </c>
      <c r="J62" s="45">
        <f>VLOOKUP($R62,'1980'!$U$55:$AK$108,11)</f>
        <v>41</v>
      </c>
      <c r="K62" s="45">
        <f>VLOOKUP($R62,'1980'!$U$55:$AK$108,12)</f>
        <v>200</v>
      </c>
      <c r="L62" s="45">
        <f>VLOOKUP($R62,'1980'!$U$55:$AK$108,13)</f>
        <v>114</v>
      </c>
      <c r="M62" s="45">
        <f>VLOOKUP($R62,'1980'!$U$55:$AK$108,14)</f>
        <v>80</v>
      </c>
      <c r="N62" s="45">
        <f>VLOOKUP($R62,'1980'!$U$55:$AK$108,15)</f>
        <v>7</v>
      </c>
      <c r="O62" s="46">
        <f>VLOOKUP($R62,'1980'!$U$55:$AK$108,16)</f>
        <v>509</v>
      </c>
      <c r="P62" s="45">
        <f>VLOOKUP($R62,'1980'!$U$55:$AK$108,17)</f>
        <v>862</v>
      </c>
      <c r="R62">
        <v>53</v>
      </c>
    </row>
    <row r="63" spans="1:18">
      <c r="A63" s="38" t="s">
        <v>87</v>
      </c>
      <c r="B63" s="22">
        <f>VLOOKUP($R63,'1980'!$U$55:$AK$108,3)</f>
        <v>17</v>
      </c>
      <c r="C63" s="22">
        <f>VLOOKUP($R63,'1980'!$U$55:$AK$108,4)</f>
        <v>41</v>
      </c>
      <c r="D63" s="22">
        <f>VLOOKUP($R63,'1980'!$U$55:$AK$108,5)</f>
        <v>98</v>
      </c>
      <c r="E63" s="22">
        <f>VLOOKUP($R63,'1980'!$U$55:$AK$108,6)</f>
        <v>155</v>
      </c>
      <c r="F63" s="22">
        <f>VLOOKUP($R63,'1980'!$U$55:$AK$108,7)</f>
        <v>15</v>
      </c>
      <c r="G63" s="22">
        <f>VLOOKUP($R63,'1980'!$U$55:$AK$108,8)</f>
        <v>22</v>
      </c>
      <c r="H63" s="23">
        <f>VLOOKUP($R63,'1980'!$U$55:$AK$108,9)</f>
        <v>348</v>
      </c>
      <c r="I63" s="22">
        <f>VLOOKUP($R63,'1980'!$U$55:$AK$108,10)</f>
        <v>12</v>
      </c>
      <c r="J63" s="22">
        <f>VLOOKUP($R63,'1980'!$U$55:$AK$108,11)</f>
        <v>6</v>
      </c>
      <c r="K63" s="22">
        <f>VLOOKUP($R63,'1980'!$U$55:$AK$108,12)</f>
        <v>26</v>
      </c>
      <c r="L63" s="22">
        <f>VLOOKUP($R63,'1980'!$U$55:$AK$108,13)</f>
        <v>9</v>
      </c>
      <c r="M63" s="22">
        <f>VLOOKUP($R63,'1980'!$U$55:$AK$108,14)</f>
        <v>2</v>
      </c>
      <c r="N63" s="22">
        <f>VLOOKUP($R63,'1980'!$U$55:$AK$108,15)</f>
        <v>7</v>
      </c>
      <c r="O63" s="23">
        <f>VLOOKUP($R63,'1980'!$U$55:$AK$108,16)</f>
        <v>62</v>
      </c>
      <c r="P63" s="22">
        <f>VLOOKUP($R63,'1980'!$U$55:$AK$108,17)</f>
        <v>410</v>
      </c>
      <c r="R63">
        <v>54</v>
      </c>
    </row>
    <row r="64" spans="1:18">
      <c r="A64" s="38" t="s">
        <v>88</v>
      </c>
      <c r="B64" s="22">
        <f>VLOOKUP($R64,'1980'!$U$55:$AK$108,3)</f>
        <v>22</v>
      </c>
      <c r="C64" s="22">
        <f>VLOOKUP($R64,'1980'!$U$55:$AK$108,4)</f>
        <v>169</v>
      </c>
      <c r="D64" s="22">
        <f>VLOOKUP($R64,'1980'!$U$55:$AK$108,5)</f>
        <v>170</v>
      </c>
      <c r="E64" s="22">
        <f>VLOOKUP($R64,'1980'!$U$55:$AK$108,6)</f>
        <v>171</v>
      </c>
      <c r="F64" s="22">
        <f>VLOOKUP($R64,'1980'!$U$55:$AK$108,7)</f>
        <v>37</v>
      </c>
      <c r="G64" s="22">
        <f>VLOOKUP($R64,'1980'!$U$55:$AK$108,8)</f>
        <v>133</v>
      </c>
      <c r="H64" s="23">
        <f>VLOOKUP($R64,'1980'!$U$55:$AK$108,9)</f>
        <v>702</v>
      </c>
      <c r="I64" s="22">
        <f>VLOOKUP($R64,'1980'!$U$55:$AK$108,10)</f>
        <v>8</v>
      </c>
      <c r="J64" s="22">
        <f>VLOOKUP($R64,'1980'!$U$55:$AK$108,11)</f>
        <v>17</v>
      </c>
      <c r="K64" s="22">
        <f>VLOOKUP($R64,'1980'!$U$55:$AK$108,12)</f>
        <v>89</v>
      </c>
      <c r="L64" s="22">
        <f>VLOOKUP($R64,'1980'!$U$55:$AK$108,13)</f>
        <v>46</v>
      </c>
      <c r="M64" s="22">
        <f>VLOOKUP($R64,'1980'!$U$55:$AK$108,14)</f>
        <v>16</v>
      </c>
      <c r="N64" s="22">
        <f>VLOOKUP($R64,'1980'!$U$55:$AK$108,15)</f>
        <v>38</v>
      </c>
      <c r="O64" s="23">
        <f>VLOOKUP($R64,'1980'!$U$55:$AK$108,16)</f>
        <v>214</v>
      </c>
      <c r="P64" s="22">
        <f>VLOOKUP($R64,'1980'!$U$55:$AK$108,17)</f>
        <v>916</v>
      </c>
      <c r="R64">
        <v>55</v>
      </c>
    </row>
    <row r="65" spans="1:18" ht="15" thickBot="1">
      <c r="A65" s="38" t="s">
        <v>89</v>
      </c>
      <c r="B65" s="22">
        <f>VLOOKUP($R65,'1980'!$U$55:$AK$108,3)</f>
        <v>69</v>
      </c>
      <c r="C65" s="22">
        <f>VLOOKUP($R65,'1980'!$U$55:$AK$108,4)</f>
        <v>33</v>
      </c>
      <c r="D65" s="22">
        <f>VLOOKUP($R65,'1980'!$U$55:$AK$108,5)</f>
        <v>57</v>
      </c>
      <c r="E65" s="22">
        <f>VLOOKUP($R65,'1980'!$U$55:$AK$108,6)</f>
        <v>29</v>
      </c>
      <c r="F65" s="22">
        <f>VLOOKUP($R65,'1980'!$U$55:$AK$108,7)</f>
        <v>5</v>
      </c>
      <c r="G65" s="22">
        <f>VLOOKUP($R65,'1980'!$U$55:$AK$108,8)</f>
        <v>36</v>
      </c>
      <c r="H65" s="23">
        <f>VLOOKUP($R65,'1980'!$U$55:$AK$108,9)</f>
        <v>229</v>
      </c>
      <c r="I65" s="22">
        <f>VLOOKUP($R65,'1980'!$U$55:$AK$108,10)</f>
        <v>3</v>
      </c>
      <c r="J65" s="22">
        <f>VLOOKUP($R65,'1980'!$U$55:$AK$108,11)</f>
        <v>0</v>
      </c>
      <c r="K65" s="22">
        <f>VLOOKUP($R65,'1980'!$U$55:$AK$108,12)</f>
        <v>11</v>
      </c>
      <c r="L65" s="22">
        <f>VLOOKUP($R65,'1980'!$U$55:$AK$108,13)</f>
        <v>10</v>
      </c>
      <c r="M65" s="22">
        <f>VLOOKUP($R65,'1980'!$U$55:$AK$108,14)</f>
        <v>7</v>
      </c>
      <c r="N65" s="22">
        <f>VLOOKUP($R65,'1980'!$U$55:$AK$108,15)</f>
        <v>4</v>
      </c>
      <c r="O65" s="23">
        <f>VLOOKUP($R65,'1980'!$U$55:$AK$108,16)</f>
        <v>35</v>
      </c>
      <c r="P65" s="22">
        <f>VLOOKUP($R65,'1980'!$U$55:$AK$108,17)</f>
        <v>264</v>
      </c>
      <c r="R65">
        <v>56</v>
      </c>
    </row>
    <row r="66" spans="1:18" ht="15" thickTop="1">
      <c r="A66" s="60" t="s">
        <v>90</v>
      </c>
      <c r="B66" s="47">
        <f t="shared" ref="B66:P66" si="0">SUM(B15:B65)</f>
        <v>2188</v>
      </c>
      <c r="C66" s="47">
        <f t="shared" si="0"/>
        <v>5877</v>
      </c>
      <c r="D66" s="47">
        <f t="shared" si="0"/>
        <v>4761</v>
      </c>
      <c r="E66" s="47">
        <f t="shared" si="0"/>
        <v>6721</v>
      </c>
      <c r="F66" s="47">
        <f t="shared" si="0"/>
        <v>1501</v>
      </c>
      <c r="G66" s="47">
        <f t="shared" si="0"/>
        <v>4243</v>
      </c>
      <c r="H66" s="48">
        <f t="shared" si="0"/>
        <v>25291</v>
      </c>
      <c r="I66" s="47">
        <f t="shared" si="0"/>
        <v>2018</v>
      </c>
      <c r="J66" s="47">
        <f t="shared" si="0"/>
        <v>2123</v>
      </c>
      <c r="K66" s="47">
        <f t="shared" si="0"/>
        <v>5231</v>
      </c>
      <c r="L66" s="47">
        <f t="shared" si="0"/>
        <v>4448</v>
      </c>
      <c r="M66" s="47">
        <f t="shared" si="0"/>
        <v>1856</v>
      </c>
      <c r="N66" s="47">
        <f t="shared" si="0"/>
        <v>3350</v>
      </c>
      <c r="O66" s="48">
        <f t="shared" si="0"/>
        <v>19026</v>
      </c>
      <c r="P66" s="47">
        <f t="shared" si="0"/>
        <v>44317</v>
      </c>
    </row>
    <row r="67" spans="1:18">
      <c r="A67" s="44" t="s">
        <v>91</v>
      </c>
      <c r="B67" s="45">
        <f>VLOOKUP($R67,'1980'!$U$55:$AK$108,3)</f>
        <v>0</v>
      </c>
      <c r="C67" s="45">
        <f>VLOOKUP($R67,'1980'!$U$55:$AK$108,4)</f>
        <v>91</v>
      </c>
      <c r="D67" s="45">
        <f>VLOOKUP($R67,'1980'!$U$55:$AK$108,5)</f>
        <v>42</v>
      </c>
      <c r="E67" s="45">
        <f>VLOOKUP($R67,'1980'!$U$55:$AK$108,6)</f>
        <v>42</v>
      </c>
      <c r="F67" s="45">
        <f>VLOOKUP($R67,'1980'!$U$55:$AK$108,7)</f>
        <v>28</v>
      </c>
      <c r="G67" s="45">
        <f>VLOOKUP($R67,'1980'!$U$55:$AK$108,8)</f>
        <v>72</v>
      </c>
      <c r="H67" s="46">
        <f>VLOOKUP($R67,'1980'!$U$55:$AK$108,9)</f>
        <v>275</v>
      </c>
      <c r="I67" s="45">
        <f>VLOOKUP($R67,'1980'!$U$55:$AK$108,10)</f>
        <v>0</v>
      </c>
      <c r="J67" s="45">
        <f>VLOOKUP($R67,'1980'!$U$55:$AK$108,11)</f>
        <v>35</v>
      </c>
      <c r="K67" s="45">
        <f>VLOOKUP($R67,'1980'!$U$55:$AK$108,12)</f>
        <v>88</v>
      </c>
      <c r="L67" s="45">
        <f>VLOOKUP($R67,'1980'!$U$55:$AK$108,13)</f>
        <v>46</v>
      </c>
      <c r="M67" s="45">
        <f>VLOOKUP($R67,'1980'!$U$55:$AK$108,14)</f>
        <v>16</v>
      </c>
      <c r="N67" s="45">
        <f>VLOOKUP($R67,'1980'!$U$55:$AK$108,15)</f>
        <v>43</v>
      </c>
      <c r="O67" s="46">
        <f>VLOOKUP($R67,'1980'!$U$55:$AK$108,16)</f>
        <v>228</v>
      </c>
      <c r="P67" s="45">
        <f>VLOOKUP($R67,'1980'!$U$55:$AK$108,17)</f>
        <v>503</v>
      </c>
      <c r="R67">
        <v>72</v>
      </c>
    </row>
    <row r="68" spans="1:18">
      <c r="A68" s="61" t="s">
        <v>92</v>
      </c>
      <c r="B68" s="45">
        <f t="shared" ref="B68:P68" si="1">B66+B67</f>
        <v>2188</v>
      </c>
      <c r="C68" s="45">
        <f t="shared" si="1"/>
        <v>5968</v>
      </c>
      <c r="D68" s="45">
        <f t="shared" si="1"/>
        <v>4803</v>
      </c>
      <c r="E68" s="45">
        <f t="shared" si="1"/>
        <v>6763</v>
      </c>
      <c r="F68" s="45">
        <f t="shared" si="1"/>
        <v>1529</v>
      </c>
      <c r="G68" s="45">
        <f t="shared" si="1"/>
        <v>4315</v>
      </c>
      <c r="H68" s="46">
        <f t="shared" si="1"/>
        <v>25566</v>
      </c>
      <c r="I68" s="45">
        <f t="shared" si="1"/>
        <v>2018</v>
      </c>
      <c r="J68" s="45">
        <f t="shared" si="1"/>
        <v>2158</v>
      </c>
      <c r="K68" s="45">
        <f t="shared" si="1"/>
        <v>5319</v>
      </c>
      <c r="L68" s="45">
        <f t="shared" si="1"/>
        <v>4494</v>
      </c>
      <c r="M68" s="45">
        <f t="shared" si="1"/>
        <v>1872</v>
      </c>
      <c r="N68" s="45">
        <f t="shared" si="1"/>
        <v>3393</v>
      </c>
      <c r="O68" s="46">
        <f t="shared" si="1"/>
        <v>19254</v>
      </c>
      <c r="P68" s="45">
        <f t="shared" si="1"/>
        <v>44820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CA1D-6DD4-44C0-A676-AC3AF6AC693C}">
  <sheetPr transitionEvaluation="1"/>
  <dimension ref="A1:AK648"/>
  <sheetViews>
    <sheetView showGridLines="0" defaultGridColor="0" colorId="22" zoomScale="87" workbookViewId="0"/>
  </sheetViews>
  <sheetFormatPr defaultColWidth="9.625" defaultRowHeight="14.25"/>
  <cols>
    <col min="1" max="1" width="15.625" customWidth="1"/>
    <col min="10" max="10" width="12.625" customWidth="1"/>
  </cols>
  <sheetData>
    <row r="1" spans="1:37">
      <c r="T1">
        <v>80</v>
      </c>
      <c r="U1">
        <v>1</v>
      </c>
      <c r="V1">
        <v>5</v>
      </c>
      <c r="W1">
        <v>45</v>
      </c>
      <c r="X1">
        <v>144</v>
      </c>
      <c r="Y1">
        <v>192</v>
      </c>
      <c r="Z1">
        <v>167</v>
      </c>
      <c r="AA1">
        <v>13</v>
      </c>
      <c r="AB1">
        <v>84</v>
      </c>
      <c r="AC1">
        <v>645</v>
      </c>
      <c r="AD1">
        <v>25</v>
      </c>
      <c r="AE1">
        <v>0</v>
      </c>
      <c r="AF1">
        <v>62</v>
      </c>
      <c r="AG1">
        <v>64</v>
      </c>
      <c r="AH1">
        <v>52</v>
      </c>
      <c r="AI1">
        <v>92</v>
      </c>
      <c r="AJ1">
        <v>295</v>
      </c>
      <c r="AK1">
        <v>940</v>
      </c>
    </row>
    <row r="2" spans="1:37">
      <c r="T2">
        <v>80</v>
      </c>
      <c r="U2">
        <v>2</v>
      </c>
      <c r="V2">
        <v>5</v>
      </c>
      <c r="W2">
        <v>0</v>
      </c>
      <c r="X2">
        <v>13</v>
      </c>
      <c r="Y2">
        <v>16</v>
      </c>
      <c r="Z2">
        <v>18</v>
      </c>
      <c r="AA2">
        <v>2</v>
      </c>
      <c r="AB2">
        <v>7</v>
      </c>
      <c r="AC2">
        <v>56</v>
      </c>
      <c r="AD2">
        <v>0</v>
      </c>
      <c r="AE2">
        <v>5</v>
      </c>
      <c r="AF2">
        <v>6</v>
      </c>
      <c r="AG2">
        <v>3</v>
      </c>
      <c r="AH2">
        <v>6</v>
      </c>
      <c r="AI2">
        <v>12</v>
      </c>
      <c r="AJ2">
        <v>32</v>
      </c>
      <c r="AK2">
        <v>88</v>
      </c>
    </row>
    <row r="3" spans="1:37">
      <c r="T3">
        <v>80</v>
      </c>
      <c r="U3">
        <v>4</v>
      </c>
      <c r="V3">
        <v>5</v>
      </c>
      <c r="W3">
        <v>91</v>
      </c>
      <c r="X3">
        <v>81</v>
      </c>
      <c r="Y3">
        <v>121</v>
      </c>
      <c r="Z3">
        <v>91</v>
      </c>
      <c r="AA3">
        <v>0</v>
      </c>
      <c r="AB3">
        <v>123</v>
      </c>
      <c r="AC3">
        <v>507</v>
      </c>
      <c r="AD3">
        <v>19</v>
      </c>
      <c r="AE3">
        <v>7</v>
      </c>
      <c r="AF3">
        <v>139</v>
      </c>
      <c r="AG3">
        <v>43</v>
      </c>
      <c r="AH3">
        <v>59</v>
      </c>
      <c r="AI3">
        <v>173</v>
      </c>
      <c r="AJ3">
        <v>440</v>
      </c>
      <c r="AK3">
        <v>947</v>
      </c>
    </row>
    <row r="4" spans="1:37">
      <c r="T4">
        <v>80</v>
      </c>
      <c r="U4">
        <v>5</v>
      </c>
      <c r="V4">
        <v>5</v>
      </c>
      <c r="W4">
        <v>29</v>
      </c>
      <c r="X4">
        <v>90</v>
      </c>
      <c r="Y4">
        <v>100</v>
      </c>
      <c r="Z4">
        <v>171</v>
      </c>
      <c r="AA4">
        <v>0</v>
      </c>
      <c r="AB4">
        <v>70</v>
      </c>
      <c r="AC4">
        <v>460</v>
      </c>
      <c r="AD4">
        <v>17</v>
      </c>
      <c r="AE4">
        <v>10</v>
      </c>
      <c r="AF4">
        <v>20</v>
      </c>
      <c r="AG4">
        <v>10</v>
      </c>
      <c r="AH4">
        <v>5</v>
      </c>
      <c r="AI4">
        <v>66</v>
      </c>
      <c r="AJ4">
        <v>128</v>
      </c>
      <c r="AK4">
        <v>588</v>
      </c>
    </row>
    <row r="5" spans="1:37">
      <c r="T5">
        <v>80</v>
      </c>
      <c r="U5">
        <v>6</v>
      </c>
      <c r="V5">
        <v>5</v>
      </c>
      <c r="W5">
        <v>233</v>
      </c>
      <c r="X5">
        <v>672</v>
      </c>
      <c r="Y5">
        <v>307</v>
      </c>
      <c r="Z5">
        <v>848</v>
      </c>
      <c r="AA5">
        <v>423</v>
      </c>
      <c r="AB5">
        <v>160</v>
      </c>
      <c r="AC5">
        <v>2643</v>
      </c>
      <c r="AD5">
        <v>305</v>
      </c>
      <c r="AE5">
        <v>349</v>
      </c>
      <c r="AF5">
        <v>644</v>
      </c>
      <c r="AG5">
        <v>730</v>
      </c>
      <c r="AH5">
        <v>595</v>
      </c>
      <c r="AI5">
        <v>230</v>
      </c>
      <c r="AJ5">
        <v>2853</v>
      </c>
      <c r="AK5">
        <v>5496</v>
      </c>
    </row>
    <row r="6" spans="1:37">
      <c r="T6">
        <v>80</v>
      </c>
      <c r="U6">
        <v>8</v>
      </c>
      <c r="V6">
        <v>5</v>
      </c>
      <c r="W6">
        <v>64</v>
      </c>
      <c r="X6">
        <v>98</v>
      </c>
      <c r="Y6">
        <v>85</v>
      </c>
      <c r="Z6">
        <v>107</v>
      </c>
      <c r="AA6">
        <v>53</v>
      </c>
      <c r="AB6">
        <v>36</v>
      </c>
      <c r="AC6">
        <v>443</v>
      </c>
      <c r="AD6">
        <v>38</v>
      </c>
      <c r="AE6">
        <v>26</v>
      </c>
      <c r="AF6">
        <v>100</v>
      </c>
      <c r="AG6">
        <v>57</v>
      </c>
      <c r="AH6">
        <v>22</v>
      </c>
      <c r="AI6">
        <v>23</v>
      </c>
      <c r="AJ6">
        <v>266</v>
      </c>
      <c r="AK6">
        <v>709</v>
      </c>
    </row>
    <row r="7" spans="1:37" ht="26.25">
      <c r="A7" s="26" t="s">
        <v>108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T7">
        <v>80</v>
      </c>
      <c r="U7">
        <v>9</v>
      </c>
      <c r="V7">
        <v>5</v>
      </c>
      <c r="W7">
        <v>9</v>
      </c>
      <c r="X7">
        <v>24</v>
      </c>
      <c r="Y7">
        <v>50</v>
      </c>
      <c r="Z7">
        <v>54</v>
      </c>
      <c r="AA7">
        <v>19</v>
      </c>
      <c r="AB7">
        <v>36</v>
      </c>
      <c r="AC7">
        <v>192</v>
      </c>
      <c r="AD7">
        <v>58</v>
      </c>
      <c r="AE7">
        <v>15</v>
      </c>
      <c r="AF7">
        <v>131</v>
      </c>
      <c r="AG7">
        <v>83</v>
      </c>
      <c r="AH7">
        <v>57</v>
      </c>
      <c r="AI7">
        <v>39</v>
      </c>
      <c r="AJ7">
        <v>383</v>
      </c>
      <c r="AK7">
        <v>575</v>
      </c>
    </row>
    <row r="8" spans="1:37" ht="19.5">
      <c r="A8" s="27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T8">
        <v>80</v>
      </c>
      <c r="U8">
        <v>10</v>
      </c>
      <c r="V8">
        <v>5</v>
      </c>
      <c r="W8">
        <v>5</v>
      </c>
      <c r="X8">
        <v>36</v>
      </c>
      <c r="Y8">
        <v>15</v>
      </c>
      <c r="Z8">
        <v>24</v>
      </c>
      <c r="AA8">
        <v>7</v>
      </c>
      <c r="AB8">
        <v>21</v>
      </c>
      <c r="AC8">
        <v>108</v>
      </c>
      <c r="AD8">
        <v>5</v>
      </c>
      <c r="AE8">
        <v>0</v>
      </c>
      <c r="AF8">
        <v>16</v>
      </c>
      <c r="AG8">
        <v>12</v>
      </c>
      <c r="AH8">
        <v>9</v>
      </c>
      <c r="AI8">
        <v>3</v>
      </c>
      <c r="AJ8">
        <v>45</v>
      </c>
      <c r="AK8">
        <v>153</v>
      </c>
    </row>
    <row r="9" spans="1:3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T9">
        <v>80</v>
      </c>
      <c r="U9">
        <v>11</v>
      </c>
      <c r="V9">
        <v>5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>
        <v>10</v>
      </c>
      <c r="AF9">
        <v>9</v>
      </c>
      <c r="AG9">
        <v>14</v>
      </c>
      <c r="AH9">
        <v>2</v>
      </c>
      <c r="AI9">
        <v>3</v>
      </c>
      <c r="AJ9">
        <v>41</v>
      </c>
      <c r="AK9">
        <v>41</v>
      </c>
    </row>
    <row r="10" spans="1:37">
      <c r="A10" s="31" t="s">
        <v>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1" t="s">
        <v>36</v>
      </c>
      <c r="T10">
        <v>80</v>
      </c>
      <c r="U10">
        <v>12</v>
      </c>
      <c r="V10">
        <v>5</v>
      </c>
      <c r="W10">
        <v>74</v>
      </c>
      <c r="X10">
        <v>384</v>
      </c>
      <c r="Y10">
        <v>231</v>
      </c>
      <c r="Z10">
        <v>42</v>
      </c>
      <c r="AA10">
        <v>37</v>
      </c>
      <c r="AB10">
        <v>501</v>
      </c>
      <c r="AC10">
        <v>1269</v>
      </c>
      <c r="AD10">
        <v>100</v>
      </c>
      <c r="AE10">
        <v>125</v>
      </c>
      <c r="AF10">
        <v>346</v>
      </c>
      <c r="AG10">
        <v>414</v>
      </c>
      <c r="AH10">
        <v>1</v>
      </c>
      <c r="AI10">
        <v>570</v>
      </c>
      <c r="AJ10">
        <v>1556</v>
      </c>
      <c r="AK10">
        <v>2825</v>
      </c>
    </row>
    <row r="11" spans="1:37">
      <c r="A11" s="32"/>
      <c r="B11" s="33" t="s">
        <v>3</v>
      </c>
      <c r="C11" s="34"/>
      <c r="D11" s="34"/>
      <c r="E11" s="34"/>
      <c r="F11" s="34"/>
      <c r="G11" s="34"/>
      <c r="H11" s="35"/>
      <c r="I11" s="33" t="s">
        <v>4</v>
      </c>
      <c r="J11" s="34"/>
      <c r="K11" s="34"/>
      <c r="L11" s="34"/>
      <c r="M11" s="34"/>
      <c r="N11" s="34"/>
      <c r="O11" s="35"/>
      <c r="P11" s="57" t="s">
        <v>6</v>
      </c>
      <c r="T11">
        <v>80</v>
      </c>
      <c r="U11">
        <v>13</v>
      </c>
      <c r="V11">
        <v>5</v>
      </c>
      <c r="W11">
        <v>101</v>
      </c>
      <c r="X11">
        <v>164</v>
      </c>
      <c r="Y11">
        <v>255</v>
      </c>
      <c r="Z11">
        <v>221</v>
      </c>
      <c r="AA11">
        <v>22</v>
      </c>
      <c r="AB11">
        <v>166</v>
      </c>
      <c r="AC11">
        <v>929</v>
      </c>
      <c r="AD11">
        <v>63</v>
      </c>
      <c r="AE11">
        <v>20</v>
      </c>
      <c r="AF11">
        <v>148</v>
      </c>
      <c r="AG11">
        <v>113</v>
      </c>
      <c r="AH11">
        <v>96</v>
      </c>
      <c r="AI11">
        <v>139</v>
      </c>
      <c r="AJ11">
        <v>579</v>
      </c>
      <c r="AK11">
        <v>1508</v>
      </c>
    </row>
    <row r="12" spans="1:37">
      <c r="A12" s="32"/>
      <c r="B12" s="36"/>
      <c r="C12" s="13" t="s">
        <v>5</v>
      </c>
      <c r="D12" s="57" t="s">
        <v>6</v>
      </c>
      <c r="E12" s="36"/>
      <c r="F12" s="36"/>
      <c r="G12" s="36"/>
      <c r="H12" s="37"/>
      <c r="I12" s="36"/>
      <c r="J12" s="13" t="s">
        <v>5</v>
      </c>
      <c r="K12" s="13" t="s">
        <v>5</v>
      </c>
      <c r="L12" s="57" t="s">
        <v>6</v>
      </c>
      <c r="M12" s="36"/>
      <c r="N12" s="36"/>
      <c r="O12" s="37"/>
      <c r="P12" s="13" t="s">
        <v>13</v>
      </c>
      <c r="T12">
        <v>80</v>
      </c>
      <c r="U12">
        <v>15</v>
      </c>
      <c r="V12">
        <v>5</v>
      </c>
      <c r="W12">
        <v>3</v>
      </c>
      <c r="X12">
        <v>21</v>
      </c>
      <c r="Y12">
        <v>49</v>
      </c>
      <c r="Z12">
        <v>22</v>
      </c>
      <c r="AA12">
        <v>3</v>
      </c>
      <c r="AB12">
        <v>7</v>
      </c>
      <c r="AC12">
        <v>105</v>
      </c>
      <c r="AD12">
        <v>12</v>
      </c>
      <c r="AE12">
        <v>17</v>
      </c>
      <c r="AF12">
        <v>12</v>
      </c>
      <c r="AG12">
        <v>14</v>
      </c>
      <c r="AH12">
        <v>13</v>
      </c>
      <c r="AI12">
        <v>13</v>
      </c>
      <c r="AJ12">
        <v>81</v>
      </c>
      <c r="AK12">
        <v>186</v>
      </c>
    </row>
    <row r="13" spans="1:37">
      <c r="A13" s="58" t="s">
        <v>37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10</v>
      </c>
      <c r="G13" s="13" t="s">
        <v>12</v>
      </c>
      <c r="H13" s="39" t="s">
        <v>13</v>
      </c>
      <c r="I13" s="13" t="s">
        <v>8</v>
      </c>
      <c r="J13" s="13" t="s">
        <v>38</v>
      </c>
      <c r="K13" s="13" t="s">
        <v>9</v>
      </c>
      <c r="L13" s="13" t="s">
        <v>10</v>
      </c>
      <c r="M13" s="13" t="s">
        <v>15</v>
      </c>
      <c r="N13" s="13" t="s">
        <v>12</v>
      </c>
      <c r="O13" s="39" t="s">
        <v>13</v>
      </c>
      <c r="P13" s="57" t="s">
        <v>6</v>
      </c>
      <c r="T13">
        <v>80</v>
      </c>
      <c r="U13">
        <v>16</v>
      </c>
      <c r="V13">
        <v>5</v>
      </c>
      <c r="W13">
        <v>32</v>
      </c>
      <c r="X13">
        <v>68</v>
      </c>
      <c r="Y13">
        <v>33</v>
      </c>
      <c r="Z13">
        <v>75</v>
      </c>
      <c r="AA13">
        <v>15</v>
      </c>
      <c r="AB13">
        <v>59</v>
      </c>
      <c r="AC13">
        <v>282</v>
      </c>
      <c r="AD13">
        <v>5</v>
      </c>
      <c r="AE13">
        <v>0</v>
      </c>
      <c r="AF13">
        <v>18</v>
      </c>
      <c r="AG13">
        <v>11</v>
      </c>
      <c r="AH13">
        <v>5</v>
      </c>
      <c r="AI13">
        <v>10</v>
      </c>
      <c r="AJ13">
        <v>49</v>
      </c>
      <c r="AK13">
        <v>331</v>
      </c>
    </row>
    <row r="14" spans="1:37">
      <c r="A14" s="40"/>
      <c r="B14" s="41"/>
      <c r="C14" s="42" t="s">
        <v>16</v>
      </c>
      <c r="D14" s="42" t="s">
        <v>16</v>
      </c>
      <c r="E14" s="42" t="s">
        <v>15</v>
      </c>
      <c r="F14" s="42" t="s">
        <v>15</v>
      </c>
      <c r="G14" s="59" t="s">
        <v>6</v>
      </c>
      <c r="H14" s="43"/>
      <c r="I14" s="41"/>
      <c r="J14" s="42" t="s">
        <v>17</v>
      </c>
      <c r="K14" s="42" t="s">
        <v>16</v>
      </c>
      <c r="L14" s="42" t="s">
        <v>16</v>
      </c>
      <c r="M14" s="59" t="s">
        <v>6</v>
      </c>
      <c r="N14" s="41"/>
      <c r="O14" s="43"/>
      <c r="P14" s="41"/>
      <c r="T14">
        <v>80</v>
      </c>
      <c r="U14">
        <v>17</v>
      </c>
      <c r="V14">
        <v>5</v>
      </c>
      <c r="W14">
        <v>60</v>
      </c>
      <c r="X14">
        <v>404</v>
      </c>
      <c r="Y14">
        <v>0</v>
      </c>
      <c r="Z14">
        <v>277</v>
      </c>
      <c r="AA14">
        <v>0</v>
      </c>
      <c r="AB14">
        <v>160</v>
      </c>
      <c r="AC14">
        <v>901</v>
      </c>
      <c r="AD14">
        <v>82</v>
      </c>
      <c r="AE14">
        <v>672</v>
      </c>
      <c r="AF14">
        <v>0</v>
      </c>
      <c r="AG14">
        <v>0</v>
      </c>
      <c r="AH14">
        <v>139</v>
      </c>
      <c r="AI14">
        <v>181</v>
      </c>
      <c r="AJ14">
        <v>1074</v>
      </c>
      <c r="AK14">
        <v>1975</v>
      </c>
    </row>
    <row r="15" spans="1:37">
      <c r="A15" s="38" t="s">
        <v>39</v>
      </c>
      <c r="B15" s="22">
        <f t="shared" ref="B15:B46" si="0">VLOOKUP($R15,$U$1:$AK$54,3)</f>
        <v>45</v>
      </c>
      <c r="C15" s="22">
        <f t="shared" ref="C15:C46" si="1">VLOOKUP($R15,$U$1:$AK$54,4)</f>
        <v>144</v>
      </c>
      <c r="D15" s="22">
        <f t="shared" ref="D15:D46" si="2">VLOOKUP($R15,$U$1:$AK$54,5)</f>
        <v>192</v>
      </c>
      <c r="E15" s="22">
        <f t="shared" ref="E15:E46" si="3">VLOOKUP($R15,$U$1:$AK$54,6)</f>
        <v>167</v>
      </c>
      <c r="F15" s="22">
        <f t="shared" ref="F15:F46" si="4">VLOOKUP($R15,$U$1:$AK$54,7)</f>
        <v>13</v>
      </c>
      <c r="G15" s="22">
        <f t="shared" ref="G15:G46" si="5">VLOOKUP($R15,$U$1:$AK$54,8)</f>
        <v>84</v>
      </c>
      <c r="H15" s="23">
        <f t="shared" ref="H15:H46" si="6">VLOOKUP($R15,$U$1:$AK$54,9)</f>
        <v>645</v>
      </c>
      <c r="I15" s="22">
        <f t="shared" ref="I15:I46" si="7">VLOOKUP($R15,$U$1:$AK$54,10)</f>
        <v>25</v>
      </c>
      <c r="J15" s="22">
        <f t="shared" ref="J15:J46" si="8">VLOOKUP($R15,$U$1:$AK$54,11)</f>
        <v>0</v>
      </c>
      <c r="K15" s="22">
        <f t="shared" ref="K15:K46" si="9">VLOOKUP($R15,$U$1:$AK$54,12)</f>
        <v>62</v>
      </c>
      <c r="L15" s="22">
        <f t="shared" ref="L15:L46" si="10">VLOOKUP($R15,$U$1:$AK$54,13)</f>
        <v>64</v>
      </c>
      <c r="M15" s="22">
        <f t="shared" ref="M15:M46" si="11">VLOOKUP($R15,$U$1:$AK$54,14)</f>
        <v>52</v>
      </c>
      <c r="N15" s="22">
        <f t="shared" ref="N15:N46" si="12">VLOOKUP($R15,$U$1:$AK$54,15)</f>
        <v>92</v>
      </c>
      <c r="O15" s="23">
        <f t="shared" ref="O15:O46" si="13">VLOOKUP($R15,$U$1:$AK$54,16)</f>
        <v>295</v>
      </c>
      <c r="P15" s="22">
        <f t="shared" ref="P15:P46" si="14">VLOOKUP($R15,$U$1:$AK$54,17)</f>
        <v>940</v>
      </c>
      <c r="R15">
        <v>1</v>
      </c>
      <c r="T15">
        <v>80</v>
      </c>
      <c r="U15">
        <v>18</v>
      </c>
      <c r="V15">
        <v>5</v>
      </c>
      <c r="W15">
        <v>65</v>
      </c>
      <c r="X15">
        <v>305</v>
      </c>
      <c r="Y15">
        <v>86</v>
      </c>
      <c r="Z15">
        <v>74</v>
      </c>
      <c r="AA15">
        <v>66</v>
      </c>
      <c r="AB15">
        <v>161</v>
      </c>
      <c r="AC15">
        <v>757</v>
      </c>
      <c r="AD15">
        <v>18</v>
      </c>
      <c r="AE15">
        <v>6</v>
      </c>
      <c r="AF15">
        <v>13</v>
      </c>
      <c r="AG15">
        <v>150</v>
      </c>
      <c r="AH15">
        <v>78</v>
      </c>
      <c r="AI15">
        <v>144</v>
      </c>
      <c r="AJ15">
        <v>409</v>
      </c>
      <c r="AK15">
        <v>1166</v>
      </c>
    </row>
    <row r="16" spans="1:37">
      <c r="A16" s="38" t="s">
        <v>40</v>
      </c>
      <c r="B16" s="22">
        <f t="shared" si="0"/>
        <v>0</v>
      </c>
      <c r="C16" s="22">
        <f t="shared" si="1"/>
        <v>13</v>
      </c>
      <c r="D16" s="22">
        <f t="shared" si="2"/>
        <v>16</v>
      </c>
      <c r="E16" s="22">
        <f t="shared" si="3"/>
        <v>18</v>
      </c>
      <c r="F16" s="22">
        <f t="shared" si="4"/>
        <v>2</v>
      </c>
      <c r="G16" s="22">
        <f t="shared" si="5"/>
        <v>7</v>
      </c>
      <c r="H16" s="23">
        <f t="shared" si="6"/>
        <v>56</v>
      </c>
      <c r="I16" s="22">
        <f t="shared" si="7"/>
        <v>0</v>
      </c>
      <c r="J16" s="22">
        <f t="shared" si="8"/>
        <v>5</v>
      </c>
      <c r="K16" s="22">
        <f t="shared" si="9"/>
        <v>6</v>
      </c>
      <c r="L16" s="22">
        <f t="shared" si="10"/>
        <v>3</v>
      </c>
      <c r="M16" s="22">
        <f t="shared" si="11"/>
        <v>6</v>
      </c>
      <c r="N16" s="22">
        <f t="shared" si="12"/>
        <v>12</v>
      </c>
      <c r="O16" s="23">
        <f t="shared" si="13"/>
        <v>32</v>
      </c>
      <c r="P16" s="22">
        <f t="shared" si="14"/>
        <v>88</v>
      </c>
      <c r="R16">
        <v>2</v>
      </c>
      <c r="T16">
        <v>80</v>
      </c>
      <c r="U16">
        <v>19</v>
      </c>
      <c r="V16">
        <v>5</v>
      </c>
      <c r="W16">
        <v>29</v>
      </c>
      <c r="X16">
        <v>120</v>
      </c>
      <c r="Y16">
        <v>99</v>
      </c>
      <c r="Z16">
        <v>116</v>
      </c>
      <c r="AA16">
        <v>45</v>
      </c>
      <c r="AB16">
        <v>67</v>
      </c>
      <c r="AC16">
        <v>476</v>
      </c>
      <c r="AD16">
        <v>9</v>
      </c>
      <c r="AE16">
        <v>0</v>
      </c>
      <c r="AF16">
        <v>67</v>
      </c>
      <c r="AG16">
        <v>43</v>
      </c>
      <c r="AH16">
        <v>14</v>
      </c>
      <c r="AI16">
        <v>17</v>
      </c>
      <c r="AJ16">
        <v>150</v>
      </c>
      <c r="AK16">
        <v>626</v>
      </c>
    </row>
    <row r="17" spans="1:37">
      <c r="A17" s="38" t="s">
        <v>41</v>
      </c>
      <c r="B17" s="22">
        <f t="shared" si="0"/>
        <v>91</v>
      </c>
      <c r="C17" s="22">
        <f t="shared" si="1"/>
        <v>81</v>
      </c>
      <c r="D17" s="22">
        <f t="shared" si="2"/>
        <v>121</v>
      </c>
      <c r="E17" s="22">
        <f t="shared" si="3"/>
        <v>91</v>
      </c>
      <c r="F17" s="22">
        <f t="shared" si="4"/>
        <v>0</v>
      </c>
      <c r="G17" s="22">
        <f t="shared" si="5"/>
        <v>123</v>
      </c>
      <c r="H17" s="23">
        <f t="shared" si="6"/>
        <v>507</v>
      </c>
      <c r="I17" s="22">
        <f t="shared" si="7"/>
        <v>19</v>
      </c>
      <c r="J17" s="22">
        <f t="shared" si="8"/>
        <v>7</v>
      </c>
      <c r="K17" s="22">
        <f t="shared" si="9"/>
        <v>139</v>
      </c>
      <c r="L17" s="22">
        <f t="shared" si="10"/>
        <v>43</v>
      </c>
      <c r="M17" s="22">
        <f t="shared" si="11"/>
        <v>59</v>
      </c>
      <c r="N17" s="22">
        <f t="shared" si="12"/>
        <v>173</v>
      </c>
      <c r="O17" s="23">
        <f t="shared" si="13"/>
        <v>440</v>
      </c>
      <c r="P17" s="22">
        <f t="shared" si="14"/>
        <v>947</v>
      </c>
      <c r="R17">
        <v>4</v>
      </c>
      <c r="T17">
        <v>80</v>
      </c>
      <c r="U17">
        <v>20</v>
      </c>
      <c r="V17">
        <v>5</v>
      </c>
      <c r="W17">
        <v>24</v>
      </c>
      <c r="X17">
        <v>117</v>
      </c>
      <c r="Y17">
        <v>69</v>
      </c>
      <c r="Z17">
        <v>133</v>
      </c>
      <c r="AA17">
        <v>11</v>
      </c>
      <c r="AB17">
        <v>77</v>
      </c>
      <c r="AC17">
        <v>431</v>
      </c>
      <c r="AD17">
        <v>25</v>
      </c>
      <c r="AE17">
        <v>4</v>
      </c>
      <c r="AF17">
        <v>31</v>
      </c>
      <c r="AG17">
        <v>63</v>
      </c>
      <c r="AH17">
        <v>11</v>
      </c>
      <c r="AI17">
        <v>30</v>
      </c>
      <c r="AJ17">
        <v>164</v>
      </c>
      <c r="AK17">
        <v>595</v>
      </c>
    </row>
    <row r="18" spans="1:37">
      <c r="A18" s="44" t="s">
        <v>42</v>
      </c>
      <c r="B18" s="45">
        <f t="shared" si="0"/>
        <v>29</v>
      </c>
      <c r="C18" s="45">
        <f t="shared" si="1"/>
        <v>90</v>
      </c>
      <c r="D18" s="45">
        <f t="shared" si="2"/>
        <v>100</v>
      </c>
      <c r="E18" s="45">
        <f t="shared" si="3"/>
        <v>171</v>
      </c>
      <c r="F18" s="45">
        <f t="shared" si="4"/>
        <v>0</v>
      </c>
      <c r="G18" s="45">
        <f t="shared" si="5"/>
        <v>70</v>
      </c>
      <c r="H18" s="46">
        <f t="shared" si="6"/>
        <v>460</v>
      </c>
      <c r="I18" s="45">
        <f t="shared" si="7"/>
        <v>17</v>
      </c>
      <c r="J18" s="45">
        <f t="shared" si="8"/>
        <v>10</v>
      </c>
      <c r="K18" s="45">
        <f t="shared" si="9"/>
        <v>20</v>
      </c>
      <c r="L18" s="45">
        <f t="shared" si="10"/>
        <v>10</v>
      </c>
      <c r="M18" s="45">
        <f t="shared" si="11"/>
        <v>5</v>
      </c>
      <c r="N18" s="45">
        <f t="shared" si="12"/>
        <v>66</v>
      </c>
      <c r="O18" s="46">
        <f t="shared" si="13"/>
        <v>128</v>
      </c>
      <c r="P18" s="45">
        <f t="shared" si="14"/>
        <v>588</v>
      </c>
      <c r="R18">
        <v>5</v>
      </c>
      <c r="T18">
        <v>80</v>
      </c>
      <c r="U18">
        <v>21</v>
      </c>
      <c r="V18">
        <v>5</v>
      </c>
      <c r="W18">
        <v>35</v>
      </c>
      <c r="X18">
        <v>71</v>
      </c>
      <c r="Y18">
        <v>106</v>
      </c>
      <c r="Z18">
        <v>222</v>
      </c>
      <c r="AA18">
        <v>85</v>
      </c>
      <c r="AB18">
        <v>67</v>
      </c>
      <c r="AC18">
        <v>586</v>
      </c>
      <c r="AD18">
        <v>18</v>
      </c>
      <c r="AE18">
        <v>9</v>
      </c>
      <c r="AF18">
        <v>66</v>
      </c>
      <c r="AG18">
        <v>64</v>
      </c>
      <c r="AH18">
        <v>35</v>
      </c>
      <c r="AI18">
        <v>42</v>
      </c>
      <c r="AJ18">
        <v>234</v>
      </c>
      <c r="AK18">
        <v>820</v>
      </c>
    </row>
    <row r="19" spans="1:37">
      <c r="A19" s="38" t="s">
        <v>43</v>
      </c>
      <c r="B19" s="22">
        <f t="shared" si="0"/>
        <v>233</v>
      </c>
      <c r="C19" s="22">
        <f t="shared" si="1"/>
        <v>672</v>
      </c>
      <c r="D19" s="22">
        <f t="shared" si="2"/>
        <v>307</v>
      </c>
      <c r="E19" s="22">
        <f t="shared" si="3"/>
        <v>848</v>
      </c>
      <c r="F19" s="22">
        <f t="shared" si="4"/>
        <v>423</v>
      </c>
      <c r="G19" s="22">
        <f t="shared" si="5"/>
        <v>160</v>
      </c>
      <c r="H19" s="23">
        <f t="shared" si="6"/>
        <v>2643</v>
      </c>
      <c r="I19" s="22">
        <f t="shared" si="7"/>
        <v>305</v>
      </c>
      <c r="J19" s="22">
        <f t="shared" si="8"/>
        <v>349</v>
      </c>
      <c r="K19" s="22">
        <f t="shared" si="9"/>
        <v>644</v>
      </c>
      <c r="L19" s="22">
        <f t="shared" si="10"/>
        <v>730</v>
      </c>
      <c r="M19" s="22">
        <f t="shared" si="11"/>
        <v>595</v>
      </c>
      <c r="N19" s="22">
        <f t="shared" si="12"/>
        <v>230</v>
      </c>
      <c r="O19" s="23">
        <f t="shared" si="13"/>
        <v>2853</v>
      </c>
      <c r="P19" s="22">
        <f t="shared" si="14"/>
        <v>5496</v>
      </c>
      <c r="R19">
        <v>6</v>
      </c>
      <c r="T19">
        <v>80</v>
      </c>
      <c r="U19">
        <v>22</v>
      </c>
      <c r="V19">
        <v>5</v>
      </c>
      <c r="W19">
        <v>47</v>
      </c>
      <c r="X19">
        <v>120</v>
      </c>
      <c r="Y19">
        <v>185</v>
      </c>
      <c r="Z19">
        <v>326</v>
      </c>
      <c r="AA19">
        <v>58</v>
      </c>
      <c r="AB19">
        <v>117</v>
      </c>
      <c r="AC19">
        <v>853</v>
      </c>
      <c r="AD19">
        <v>41</v>
      </c>
      <c r="AE19">
        <v>0</v>
      </c>
      <c r="AF19">
        <v>119</v>
      </c>
      <c r="AG19">
        <v>36</v>
      </c>
      <c r="AH19">
        <v>50</v>
      </c>
      <c r="AI19">
        <v>120</v>
      </c>
      <c r="AJ19">
        <v>366</v>
      </c>
      <c r="AK19">
        <v>1219</v>
      </c>
    </row>
    <row r="20" spans="1:37">
      <c r="A20" s="38" t="s">
        <v>44</v>
      </c>
      <c r="B20" s="22">
        <f t="shared" si="0"/>
        <v>64</v>
      </c>
      <c r="C20" s="22">
        <f t="shared" si="1"/>
        <v>98</v>
      </c>
      <c r="D20" s="22">
        <f t="shared" si="2"/>
        <v>85</v>
      </c>
      <c r="E20" s="22">
        <f t="shared" si="3"/>
        <v>107</v>
      </c>
      <c r="F20" s="22">
        <f t="shared" si="4"/>
        <v>53</v>
      </c>
      <c r="G20" s="22">
        <f t="shared" si="5"/>
        <v>36</v>
      </c>
      <c r="H20" s="23">
        <f t="shared" si="6"/>
        <v>443</v>
      </c>
      <c r="I20" s="22">
        <f t="shared" si="7"/>
        <v>38</v>
      </c>
      <c r="J20" s="22">
        <f t="shared" si="8"/>
        <v>26</v>
      </c>
      <c r="K20" s="22">
        <f t="shared" si="9"/>
        <v>100</v>
      </c>
      <c r="L20" s="22">
        <f t="shared" si="10"/>
        <v>57</v>
      </c>
      <c r="M20" s="22">
        <f t="shared" si="11"/>
        <v>22</v>
      </c>
      <c r="N20" s="22">
        <f t="shared" si="12"/>
        <v>23</v>
      </c>
      <c r="O20" s="23">
        <f t="shared" si="13"/>
        <v>266</v>
      </c>
      <c r="P20" s="22">
        <f t="shared" si="14"/>
        <v>709</v>
      </c>
      <c r="R20">
        <v>8</v>
      </c>
      <c r="T20">
        <v>80</v>
      </c>
      <c r="U20">
        <v>23</v>
      </c>
      <c r="V20">
        <v>5</v>
      </c>
      <c r="W20">
        <v>10</v>
      </c>
      <c r="X20">
        <v>28</v>
      </c>
      <c r="Y20">
        <v>36</v>
      </c>
      <c r="Z20">
        <v>54</v>
      </c>
      <c r="AA20">
        <v>38</v>
      </c>
      <c r="AB20">
        <v>46</v>
      </c>
      <c r="AC20">
        <v>212</v>
      </c>
      <c r="AD20">
        <v>4</v>
      </c>
      <c r="AE20">
        <v>0</v>
      </c>
      <c r="AF20">
        <v>14</v>
      </c>
      <c r="AG20">
        <v>14</v>
      </c>
      <c r="AH20">
        <v>10</v>
      </c>
      <c r="AI20">
        <v>11</v>
      </c>
      <c r="AJ20">
        <v>53</v>
      </c>
      <c r="AK20">
        <v>265</v>
      </c>
    </row>
    <row r="21" spans="1:37">
      <c r="A21" s="38" t="s">
        <v>45</v>
      </c>
      <c r="B21" s="22">
        <f t="shared" si="0"/>
        <v>9</v>
      </c>
      <c r="C21" s="22">
        <f t="shared" si="1"/>
        <v>24</v>
      </c>
      <c r="D21" s="22">
        <f t="shared" si="2"/>
        <v>50</v>
      </c>
      <c r="E21" s="22">
        <f t="shared" si="3"/>
        <v>54</v>
      </c>
      <c r="F21" s="22">
        <f t="shared" si="4"/>
        <v>19</v>
      </c>
      <c r="G21" s="22">
        <f t="shared" si="5"/>
        <v>36</v>
      </c>
      <c r="H21" s="23">
        <f t="shared" si="6"/>
        <v>192</v>
      </c>
      <c r="I21" s="22">
        <f t="shared" si="7"/>
        <v>58</v>
      </c>
      <c r="J21" s="22">
        <f t="shared" si="8"/>
        <v>15</v>
      </c>
      <c r="K21" s="22">
        <f t="shared" si="9"/>
        <v>131</v>
      </c>
      <c r="L21" s="22">
        <f t="shared" si="10"/>
        <v>83</v>
      </c>
      <c r="M21" s="22">
        <f t="shared" si="11"/>
        <v>57</v>
      </c>
      <c r="N21" s="22">
        <f t="shared" si="12"/>
        <v>39</v>
      </c>
      <c r="O21" s="23">
        <f t="shared" si="13"/>
        <v>383</v>
      </c>
      <c r="P21" s="22">
        <f t="shared" si="14"/>
        <v>575</v>
      </c>
      <c r="R21">
        <v>9</v>
      </c>
      <c r="T21">
        <v>80</v>
      </c>
      <c r="U21">
        <v>24</v>
      </c>
      <c r="V21">
        <v>5</v>
      </c>
      <c r="W21">
        <v>33</v>
      </c>
      <c r="X21">
        <v>55</v>
      </c>
      <c r="Y21">
        <v>134</v>
      </c>
      <c r="Z21">
        <v>85</v>
      </c>
      <c r="AA21">
        <v>47</v>
      </c>
      <c r="AB21">
        <v>42</v>
      </c>
      <c r="AC21">
        <v>396</v>
      </c>
      <c r="AD21">
        <v>38</v>
      </c>
      <c r="AE21">
        <v>27</v>
      </c>
      <c r="AF21">
        <v>142</v>
      </c>
      <c r="AG21">
        <v>69</v>
      </c>
      <c r="AH21">
        <v>44</v>
      </c>
      <c r="AI21">
        <v>40</v>
      </c>
      <c r="AJ21">
        <v>360</v>
      </c>
      <c r="AK21">
        <v>756</v>
      </c>
    </row>
    <row r="22" spans="1:37">
      <c r="A22" s="44" t="s">
        <v>46</v>
      </c>
      <c r="B22" s="45">
        <f t="shared" si="0"/>
        <v>5</v>
      </c>
      <c r="C22" s="45">
        <f t="shared" si="1"/>
        <v>36</v>
      </c>
      <c r="D22" s="45">
        <f t="shared" si="2"/>
        <v>15</v>
      </c>
      <c r="E22" s="45">
        <f t="shared" si="3"/>
        <v>24</v>
      </c>
      <c r="F22" s="45">
        <f t="shared" si="4"/>
        <v>7</v>
      </c>
      <c r="G22" s="45">
        <f t="shared" si="5"/>
        <v>21</v>
      </c>
      <c r="H22" s="46">
        <f t="shared" si="6"/>
        <v>108</v>
      </c>
      <c r="I22" s="45">
        <f t="shared" si="7"/>
        <v>5</v>
      </c>
      <c r="J22" s="45">
        <f t="shared" si="8"/>
        <v>0</v>
      </c>
      <c r="K22" s="45">
        <f t="shared" si="9"/>
        <v>16</v>
      </c>
      <c r="L22" s="45">
        <f t="shared" si="10"/>
        <v>12</v>
      </c>
      <c r="M22" s="45">
        <f t="shared" si="11"/>
        <v>9</v>
      </c>
      <c r="N22" s="45">
        <f t="shared" si="12"/>
        <v>3</v>
      </c>
      <c r="O22" s="46">
        <f t="shared" si="13"/>
        <v>45</v>
      </c>
      <c r="P22" s="45">
        <f t="shared" si="14"/>
        <v>153</v>
      </c>
      <c r="R22">
        <v>10</v>
      </c>
      <c r="T22">
        <v>80</v>
      </c>
      <c r="U22">
        <v>25</v>
      </c>
      <c r="V22">
        <v>5</v>
      </c>
      <c r="W22">
        <v>10</v>
      </c>
      <c r="X22">
        <v>23</v>
      </c>
      <c r="Y22">
        <v>45</v>
      </c>
      <c r="Z22">
        <v>68</v>
      </c>
      <c r="AA22">
        <v>31</v>
      </c>
      <c r="AB22">
        <v>104</v>
      </c>
      <c r="AC22">
        <v>281</v>
      </c>
      <c r="AD22">
        <v>29</v>
      </c>
      <c r="AE22">
        <v>35</v>
      </c>
      <c r="AF22">
        <v>174</v>
      </c>
      <c r="AG22">
        <v>112</v>
      </c>
      <c r="AH22">
        <v>85</v>
      </c>
      <c r="AI22">
        <v>165</v>
      </c>
      <c r="AJ22">
        <v>600</v>
      </c>
      <c r="AK22">
        <v>881</v>
      </c>
    </row>
    <row r="23" spans="1:37">
      <c r="A23" s="38" t="s">
        <v>47</v>
      </c>
      <c r="B23" s="22">
        <f t="shared" si="0"/>
        <v>0</v>
      </c>
      <c r="C23" s="22">
        <f t="shared" si="1"/>
        <v>0</v>
      </c>
      <c r="D23" s="22">
        <f t="shared" si="2"/>
        <v>0</v>
      </c>
      <c r="E23" s="22">
        <f t="shared" si="3"/>
        <v>0</v>
      </c>
      <c r="F23" s="22">
        <f t="shared" si="4"/>
        <v>0</v>
      </c>
      <c r="G23" s="22">
        <f t="shared" si="5"/>
        <v>0</v>
      </c>
      <c r="H23" s="23">
        <f t="shared" si="6"/>
        <v>0</v>
      </c>
      <c r="I23" s="22">
        <f t="shared" si="7"/>
        <v>3</v>
      </c>
      <c r="J23" s="22">
        <f t="shared" si="8"/>
        <v>10</v>
      </c>
      <c r="K23" s="22">
        <f t="shared" si="9"/>
        <v>9</v>
      </c>
      <c r="L23" s="22">
        <f t="shared" si="10"/>
        <v>14</v>
      </c>
      <c r="M23" s="22">
        <f t="shared" si="11"/>
        <v>2</v>
      </c>
      <c r="N23" s="22">
        <f t="shared" si="12"/>
        <v>3</v>
      </c>
      <c r="O23" s="23">
        <f t="shared" si="13"/>
        <v>41</v>
      </c>
      <c r="P23" s="22">
        <f t="shared" si="14"/>
        <v>41</v>
      </c>
      <c r="R23">
        <v>11</v>
      </c>
      <c r="T23">
        <v>80</v>
      </c>
      <c r="U23">
        <v>26</v>
      </c>
      <c r="V23">
        <v>5</v>
      </c>
      <c r="W23">
        <v>30</v>
      </c>
      <c r="X23">
        <v>140</v>
      </c>
      <c r="Y23">
        <v>200</v>
      </c>
      <c r="Z23">
        <v>300</v>
      </c>
      <c r="AA23">
        <v>60</v>
      </c>
      <c r="AB23">
        <v>173</v>
      </c>
      <c r="AC23">
        <v>903</v>
      </c>
      <c r="AD23">
        <v>70</v>
      </c>
      <c r="AE23">
        <v>30</v>
      </c>
      <c r="AF23">
        <v>170</v>
      </c>
      <c r="AG23">
        <v>361</v>
      </c>
      <c r="AH23">
        <v>15</v>
      </c>
      <c r="AI23">
        <v>201</v>
      </c>
      <c r="AJ23">
        <v>847</v>
      </c>
      <c r="AK23">
        <v>1750</v>
      </c>
    </row>
    <row r="24" spans="1:37">
      <c r="A24" s="38" t="s">
        <v>48</v>
      </c>
      <c r="B24" s="22">
        <f t="shared" si="0"/>
        <v>74</v>
      </c>
      <c r="C24" s="22">
        <f t="shared" si="1"/>
        <v>384</v>
      </c>
      <c r="D24" s="22">
        <f t="shared" si="2"/>
        <v>231</v>
      </c>
      <c r="E24" s="22">
        <f t="shared" si="3"/>
        <v>42</v>
      </c>
      <c r="F24" s="22">
        <f t="shared" si="4"/>
        <v>37</v>
      </c>
      <c r="G24" s="22">
        <f t="shared" si="5"/>
        <v>501</v>
      </c>
      <c r="H24" s="23">
        <f t="shared" si="6"/>
        <v>1269</v>
      </c>
      <c r="I24" s="22">
        <f t="shared" si="7"/>
        <v>100</v>
      </c>
      <c r="J24" s="22">
        <f t="shared" si="8"/>
        <v>125</v>
      </c>
      <c r="K24" s="22">
        <f t="shared" si="9"/>
        <v>346</v>
      </c>
      <c r="L24" s="22">
        <f t="shared" si="10"/>
        <v>414</v>
      </c>
      <c r="M24" s="22">
        <f t="shared" si="11"/>
        <v>1</v>
      </c>
      <c r="N24" s="22">
        <f t="shared" si="12"/>
        <v>570</v>
      </c>
      <c r="O24" s="23">
        <f t="shared" si="13"/>
        <v>1556</v>
      </c>
      <c r="P24" s="22">
        <f t="shared" si="14"/>
        <v>2825</v>
      </c>
      <c r="R24">
        <v>12</v>
      </c>
      <c r="T24">
        <v>80</v>
      </c>
      <c r="U24">
        <v>27</v>
      </c>
      <c r="V24">
        <v>5</v>
      </c>
      <c r="W24">
        <v>20</v>
      </c>
      <c r="X24">
        <v>133</v>
      </c>
      <c r="Y24">
        <v>113</v>
      </c>
      <c r="Z24">
        <v>161</v>
      </c>
      <c r="AA24">
        <v>54</v>
      </c>
      <c r="AB24">
        <v>71</v>
      </c>
      <c r="AC24">
        <v>552</v>
      </c>
      <c r="AD24">
        <v>23</v>
      </c>
      <c r="AE24">
        <v>7</v>
      </c>
      <c r="AF24">
        <v>60</v>
      </c>
      <c r="AG24">
        <v>112</v>
      </c>
      <c r="AH24">
        <v>47</v>
      </c>
      <c r="AI24">
        <v>47</v>
      </c>
      <c r="AJ24">
        <v>296</v>
      </c>
      <c r="AK24">
        <v>848</v>
      </c>
    </row>
    <row r="25" spans="1:37">
      <c r="A25" s="38" t="s">
        <v>49</v>
      </c>
      <c r="B25" s="22">
        <f t="shared" si="0"/>
        <v>101</v>
      </c>
      <c r="C25" s="22">
        <f t="shared" si="1"/>
        <v>164</v>
      </c>
      <c r="D25" s="22">
        <f t="shared" si="2"/>
        <v>255</v>
      </c>
      <c r="E25" s="22">
        <f t="shared" si="3"/>
        <v>221</v>
      </c>
      <c r="F25" s="22">
        <f t="shared" si="4"/>
        <v>22</v>
      </c>
      <c r="G25" s="22">
        <f t="shared" si="5"/>
        <v>166</v>
      </c>
      <c r="H25" s="23">
        <f t="shared" si="6"/>
        <v>929</v>
      </c>
      <c r="I25" s="22">
        <f t="shared" si="7"/>
        <v>63</v>
      </c>
      <c r="J25" s="22">
        <f t="shared" si="8"/>
        <v>20</v>
      </c>
      <c r="K25" s="22">
        <f t="shared" si="9"/>
        <v>148</v>
      </c>
      <c r="L25" s="22">
        <f t="shared" si="10"/>
        <v>113</v>
      </c>
      <c r="M25" s="22">
        <f t="shared" si="11"/>
        <v>96</v>
      </c>
      <c r="N25" s="22">
        <f t="shared" si="12"/>
        <v>139</v>
      </c>
      <c r="O25" s="23">
        <f t="shared" si="13"/>
        <v>579</v>
      </c>
      <c r="P25" s="22">
        <f t="shared" si="14"/>
        <v>1508</v>
      </c>
      <c r="R25">
        <v>13</v>
      </c>
      <c r="T25">
        <v>80</v>
      </c>
      <c r="U25">
        <v>28</v>
      </c>
      <c r="V25">
        <v>5</v>
      </c>
      <c r="W25">
        <v>30</v>
      </c>
      <c r="X25">
        <v>100</v>
      </c>
      <c r="Y25">
        <v>175</v>
      </c>
      <c r="Z25">
        <v>141</v>
      </c>
      <c r="AA25">
        <v>10</v>
      </c>
      <c r="AB25">
        <v>111</v>
      </c>
      <c r="AC25">
        <v>567</v>
      </c>
      <c r="AD25">
        <v>11</v>
      </c>
      <c r="AE25">
        <v>7</v>
      </c>
      <c r="AF25">
        <v>45</v>
      </c>
      <c r="AG25">
        <v>17</v>
      </c>
      <c r="AH25">
        <v>11</v>
      </c>
      <c r="AI25">
        <v>37</v>
      </c>
      <c r="AJ25">
        <v>128</v>
      </c>
      <c r="AK25">
        <v>695</v>
      </c>
    </row>
    <row r="26" spans="1:37">
      <c r="A26" s="44" t="s">
        <v>50</v>
      </c>
      <c r="B26" s="45">
        <f t="shared" si="0"/>
        <v>3</v>
      </c>
      <c r="C26" s="45">
        <f t="shared" si="1"/>
        <v>21</v>
      </c>
      <c r="D26" s="45">
        <f t="shared" si="2"/>
        <v>49</v>
      </c>
      <c r="E26" s="45">
        <f t="shared" si="3"/>
        <v>22</v>
      </c>
      <c r="F26" s="45">
        <f t="shared" si="4"/>
        <v>3</v>
      </c>
      <c r="G26" s="45">
        <f t="shared" si="5"/>
        <v>7</v>
      </c>
      <c r="H26" s="46">
        <f t="shared" si="6"/>
        <v>105</v>
      </c>
      <c r="I26" s="45">
        <f t="shared" si="7"/>
        <v>12</v>
      </c>
      <c r="J26" s="45">
        <f t="shared" si="8"/>
        <v>17</v>
      </c>
      <c r="K26" s="45">
        <f t="shared" si="9"/>
        <v>12</v>
      </c>
      <c r="L26" s="45">
        <f t="shared" si="10"/>
        <v>14</v>
      </c>
      <c r="M26" s="45">
        <f t="shared" si="11"/>
        <v>13</v>
      </c>
      <c r="N26" s="45">
        <f t="shared" si="12"/>
        <v>13</v>
      </c>
      <c r="O26" s="46">
        <f t="shared" si="13"/>
        <v>81</v>
      </c>
      <c r="P26" s="45">
        <f t="shared" si="14"/>
        <v>186</v>
      </c>
      <c r="R26">
        <v>15</v>
      </c>
      <c r="T26">
        <v>80</v>
      </c>
      <c r="U26">
        <v>29</v>
      </c>
      <c r="V26">
        <v>5</v>
      </c>
      <c r="W26">
        <v>47</v>
      </c>
      <c r="X26">
        <v>131</v>
      </c>
      <c r="Y26">
        <v>196</v>
      </c>
      <c r="Z26">
        <v>258</v>
      </c>
      <c r="AA26">
        <v>19</v>
      </c>
      <c r="AB26">
        <v>83</v>
      </c>
      <c r="AC26">
        <v>734</v>
      </c>
      <c r="AD26">
        <v>107</v>
      </c>
      <c r="AE26">
        <v>33</v>
      </c>
      <c r="AF26">
        <v>129</v>
      </c>
      <c r="AG26">
        <v>82</v>
      </c>
      <c r="AH26">
        <v>30</v>
      </c>
      <c r="AI26">
        <v>60</v>
      </c>
      <c r="AJ26">
        <v>441</v>
      </c>
      <c r="AK26">
        <v>1175</v>
      </c>
    </row>
    <row r="27" spans="1:37">
      <c r="A27" s="38" t="s">
        <v>51</v>
      </c>
      <c r="B27" s="22">
        <f t="shared" si="0"/>
        <v>32</v>
      </c>
      <c r="C27" s="22">
        <f t="shared" si="1"/>
        <v>68</v>
      </c>
      <c r="D27" s="22">
        <f t="shared" si="2"/>
        <v>33</v>
      </c>
      <c r="E27" s="22">
        <f t="shared" si="3"/>
        <v>75</v>
      </c>
      <c r="F27" s="22">
        <f t="shared" si="4"/>
        <v>15</v>
      </c>
      <c r="G27" s="22">
        <f t="shared" si="5"/>
        <v>59</v>
      </c>
      <c r="H27" s="23">
        <f t="shared" si="6"/>
        <v>282</v>
      </c>
      <c r="I27" s="22">
        <f t="shared" si="7"/>
        <v>5</v>
      </c>
      <c r="J27" s="22">
        <f t="shared" si="8"/>
        <v>0</v>
      </c>
      <c r="K27" s="22">
        <f t="shared" si="9"/>
        <v>18</v>
      </c>
      <c r="L27" s="22">
        <f t="shared" si="10"/>
        <v>11</v>
      </c>
      <c r="M27" s="22">
        <f t="shared" si="11"/>
        <v>5</v>
      </c>
      <c r="N27" s="22">
        <f t="shared" si="12"/>
        <v>10</v>
      </c>
      <c r="O27" s="23">
        <f t="shared" si="13"/>
        <v>49</v>
      </c>
      <c r="P27" s="22">
        <f t="shared" si="14"/>
        <v>331</v>
      </c>
      <c r="R27">
        <v>16</v>
      </c>
      <c r="T27">
        <v>80</v>
      </c>
      <c r="U27">
        <v>30</v>
      </c>
      <c r="V27">
        <v>5</v>
      </c>
      <c r="W27">
        <v>49</v>
      </c>
      <c r="X27">
        <v>77</v>
      </c>
      <c r="Y27">
        <v>63</v>
      </c>
      <c r="Z27">
        <v>46</v>
      </c>
      <c r="AA27">
        <v>17</v>
      </c>
      <c r="AB27">
        <v>25</v>
      </c>
      <c r="AC27">
        <v>277</v>
      </c>
      <c r="AD27">
        <v>4</v>
      </c>
      <c r="AE27">
        <v>0</v>
      </c>
      <c r="AF27">
        <v>23</v>
      </c>
      <c r="AG27">
        <v>13</v>
      </c>
      <c r="AH27">
        <v>3</v>
      </c>
      <c r="AI27">
        <v>5</v>
      </c>
      <c r="AJ27">
        <v>48</v>
      </c>
      <c r="AK27">
        <v>325</v>
      </c>
    </row>
    <row r="28" spans="1:37">
      <c r="A28" s="38" t="s">
        <v>52</v>
      </c>
      <c r="B28" s="22">
        <f t="shared" si="0"/>
        <v>60</v>
      </c>
      <c r="C28" s="22">
        <f t="shared" si="1"/>
        <v>404</v>
      </c>
      <c r="D28" s="22">
        <f t="shared" si="2"/>
        <v>0</v>
      </c>
      <c r="E28" s="22">
        <f t="shared" si="3"/>
        <v>277</v>
      </c>
      <c r="F28" s="22">
        <f t="shared" si="4"/>
        <v>0</v>
      </c>
      <c r="G28" s="22">
        <f t="shared" si="5"/>
        <v>160</v>
      </c>
      <c r="H28" s="23">
        <f t="shared" si="6"/>
        <v>901</v>
      </c>
      <c r="I28" s="22">
        <f t="shared" si="7"/>
        <v>82</v>
      </c>
      <c r="J28" s="22">
        <f t="shared" si="8"/>
        <v>672</v>
      </c>
      <c r="K28" s="22">
        <f t="shared" si="9"/>
        <v>0</v>
      </c>
      <c r="L28" s="22">
        <f t="shared" si="10"/>
        <v>0</v>
      </c>
      <c r="M28" s="22">
        <f t="shared" si="11"/>
        <v>139</v>
      </c>
      <c r="N28" s="22">
        <f t="shared" si="12"/>
        <v>181</v>
      </c>
      <c r="O28" s="23">
        <f t="shared" si="13"/>
        <v>1074</v>
      </c>
      <c r="P28" s="22">
        <f t="shared" si="14"/>
        <v>1975</v>
      </c>
      <c r="R28">
        <v>17</v>
      </c>
      <c r="T28">
        <v>80</v>
      </c>
      <c r="U28">
        <v>31</v>
      </c>
      <c r="V28">
        <v>5</v>
      </c>
      <c r="W28">
        <v>16</v>
      </c>
      <c r="X28">
        <v>93</v>
      </c>
      <c r="Y28">
        <v>79</v>
      </c>
      <c r="Z28">
        <v>54</v>
      </c>
      <c r="AA28">
        <v>6</v>
      </c>
      <c r="AB28">
        <v>60</v>
      </c>
      <c r="AC28">
        <v>308</v>
      </c>
      <c r="AD28">
        <v>11</v>
      </c>
      <c r="AE28">
        <v>1</v>
      </c>
      <c r="AF28">
        <v>41</v>
      </c>
      <c r="AG28">
        <v>16</v>
      </c>
      <c r="AH28">
        <v>4</v>
      </c>
      <c r="AI28">
        <v>15</v>
      </c>
      <c r="AJ28">
        <v>88</v>
      </c>
      <c r="AK28">
        <v>396</v>
      </c>
    </row>
    <row r="29" spans="1:37">
      <c r="A29" s="38" t="s">
        <v>53</v>
      </c>
      <c r="B29" s="22">
        <f t="shared" si="0"/>
        <v>65</v>
      </c>
      <c r="C29" s="22">
        <f t="shared" si="1"/>
        <v>305</v>
      </c>
      <c r="D29" s="22">
        <f t="shared" si="2"/>
        <v>86</v>
      </c>
      <c r="E29" s="22">
        <f t="shared" si="3"/>
        <v>74</v>
      </c>
      <c r="F29" s="22">
        <f t="shared" si="4"/>
        <v>66</v>
      </c>
      <c r="G29" s="22">
        <f t="shared" si="5"/>
        <v>161</v>
      </c>
      <c r="H29" s="23">
        <f t="shared" si="6"/>
        <v>757</v>
      </c>
      <c r="I29" s="22">
        <f t="shared" si="7"/>
        <v>18</v>
      </c>
      <c r="J29" s="22">
        <f t="shared" si="8"/>
        <v>6</v>
      </c>
      <c r="K29" s="22">
        <f t="shared" si="9"/>
        <v>13</v>
      </c>
      <c r="L29" s="22">
        <f t="shared" si="10"/>
        <v>150</v>
      </c>
      <c r="M29" s="22">
        <f t="shared" si="11"/>
        <v>78</v>
      </c>
      <c r="N29" s="22">
        <f t="shared" si="12"/>
        <v>144</v>
      </c>
      <c r="O29" s="23">
        <f t="shared" si="13"/>
        <v>409</v>
      </c>
      <c r="P29" s="22">
        <f t="shared" si="14"/>
        <v>1166</v>
      </c>
      <c r="R29">
        <v>18</v>
      </c>
      <c r="T29">
        <v>80</v>
      </c>
      <c r="U29">
        <v>32</v>
      </c>
      <c r="V29">
        <v>5</v>
      </c>
      <c r="W29">
        <v>60</v>
      </c>
      <c r="X29">
        <v>47</v>
      </c>
      <c r="Y29">
        <v>30</v>
      </c>
      <c r="Z29">
        <v>64</v>
      </c>
      <c r="AA29">
        <v>17</v>
      </c>
      <c r="AB29">
        <v>12</v>
      </c>
      <c r="AC29">
        <v>230</v>
      </c>
      <c r="AD29">
        <v>15</v>
      </c>
      <c r="AE29">
        <v>0</v>
      </c>
      <c r="AF29">
        <v>32</v>
      </c>
      <c r="AG29">
        <v>44</v>
      </c>
      <c r="AH29">
        <v>14</v>
      </c>
      <c r="AI29">
        <v>11</v>
      </c>
      <c r="AJ29">
        <v>116</v>
      </c>
      <c r="AK29">
        <v>346</v>
      </c>
    </row>
    <row r="30" spans="1:37">
      <c r="A30" s="44" t="s">
        <v>54</v>
      </c>
      <c r="B30" s="45">
        <f t="shared" si="0"/>
        <v>29</v>
      </c>
      <c r="C30" s="45">
        <f t="shared" si="1"/>
        <v>120</v>
      </c>
      <c r="D30" s="45">
        <f t="shared" si="2"/>
        <v>99</v>
      </c>
      <c r="E30" s="45">
        <f t="shared" si="3"/>
        <v>116</v>
      </c>
      <c r="F30" s="45">
        <f t="shared" si="4"/>
        <v>45</v>
      </c>
      <c r="G30" s="45">
        <f t="shared" si="5"/>
        <v>67</v>
      </c>
      <c r="H30" s="46">
        <f t="shared" si="6"/>
        <v>476</v>
      </c>
      <c r="I30" s="45">
        <f t="shared" si="7"/>
        <v>9</v>
      </c>
      <c r="J30" s="45">
        <f t="shared" si="8"/>
        <v>0</v>
      </c>
      <c r="K30" s="45">
        <f t="shared" si="9"/>
        <v>67</v>
      </c>
      <c r="L30" s="45">
        <f t="shared" si="10"/>
        <v>43</v>
      </c>
      <c r="M30" s="45">
        <f t="shared" si="11"/>
        <v>14</v>
      </c>
      <c r="N30" s="45">
        <f t="shared" si="12"/>
        <v>17</v>
      </c>
      <c r="O30" s="46">
        <f t="shared" si="13"/>
        <v>150</v>
      </c>
      <c r="P30" s="45">
        <f t="shared" si="14"/>
        <v>626</v>
      </c>
      <c r="R30">
        <v>19</v>
      </c>
      <c r="T30">
        <v>80</v>
      </c>
      <c r="U30">
        <v>33</v>
      </c>
      <c r="V30">
        <v>5</v>
      </c>
      <c r="W30">
        <v>9</v>
      </c>
      <c r="X30">
        <v>21</v>
      </c>
      <c r="Y30">
        <v>34</v>
      </c>
      <c r="Z30">
        <v>35</v>
      </c>
      <c r="AA30">
        <v>22</v>
      </c>
      <c r="AB30">
        <v>25</v>
      </c>
      <c r="AC30">
        <v>146</v>
      </c>
      <c r="AD30">
        <v>9</v>
      </c>
      <c r="AE30">
        <v>5</v>
      </c>
      <c r="AF30">
        <v>8</v>
      </c>
      <c r="AG30">
        <v>9</v>
      </c>
      <c r="AH30">
        <v>11</v>
      </c>
      <c r="AI30">
        <v>6</v>
      </c>
      <c r="AJ30">
        <v>48</v>
      </c>
      <c r="AK30">
        <v>194</v>
      </c>
    </row>
    <row r="31" spans="1:37">
      <c r="A31" s="38" t="s">
        <v>55</v>
      </c>
      <c r="B31" s="22">
        <f t="shared" si="0"/>
        <v>24</v>
      </c>
      <c r="C31" s="22">
        <f t="shared" si="1"/>
        <v>117</v>
      </c>
      <c r="D31" s="22">
        <f t="shared" si="2"/>
        <v>69</v>
      </c>
      <c r="E31" s="22">
        <f t="shared" si="3"/>
        <v>133</v>
      </c>
      <c r="F31" s="22">
        <f t="shared" si="4"/>
        <v>11</v>
      </c>
      <c r="G31" s="22">
        <f t="shared" si="5"/>
        <v>77</v>
      </c>
      <c r="H31" s="23">
        <f t="shared" si="6"/>
        <v>431</v>
      </c>
      <c r="I31" s="22">
        <f t="shared" si="7"/>
        <v>25</v>
      </c>
      <c r="J31" s="22">
        <f t="shared" si="8"/>
        <v>4</v>
      </c>
      <c r="K31" s="22">
        <f t="shared" si="9"/>
        <v>31</v>
      </c>
      <c r="L31" s="22">
        <f t="shared" si="10"/>
        <v>63</v>
      </c>
      <c r="M31" s="22">
        <f t="shared" si="11"/>
        <v>11</v>
      </c>
      <c r="N31" s="22">
        <f t="shared" si="12"/>
        <v>30</v>
      </c>
      <c r="O31" s="23">
        <f t="shared" si="13"/>
        <v>164</v>
      </c>
      <c r="P31" s="22">
        <f t="shared" si="14"/>
        <v>595</v>
      </c>
      <c r="R31">
        <v>20</v>
      </c>
      <c r="T31">
        <v>80</v>
      </c>
      <c r="U31">
        <v>34</v>
      </c>
      <c r="V31">
        <v>5</v>
      </c>
      <c r="W31">
        <v>7</v>
      </c>
      <c r="X31">
        <v>42</v>
      </c>
      <c r="Y31">
        <v>86</v>
      </c>
      <c r="Z31">
        <v>118</v>
      </c>
      <c r="AA31">
        <v>25</v>
      </c>
      <c r="AB31">
        <v>57</v>
      </c>
      <c r="AC31">
        <v>335</v>
      </c>
      <c r="AD31">
        <v>35</v>
      </c>
      <c r="AE31">
        <v>62</v>
      </c>
      <c r="AF31">
        <v>308</v>
      </c>
      <c r="AG31">
        <v>223</v>
      </c>
      <c r="AH31">
        <v>75</v>
      </c>
      <c r="AI31">
        <v>82</v>
      </c>
      <c r="AJ31">
        <v>785</v>
      </c>
      <c r="AK31">
        <v>1120</v>
      </c>
    </row>
    <row r="32" spans="1:37">
      <c r="A32" s="38" t="s">
        <v>56</v>
      </c>
      <c r="B32" s="22">
        <f t="shared" si="0"/>
        <v>35</v>
      </c>
      <c r="C32" s="22">
        <f t="shared" si="1"/>
        <v>71</v>
      </c>
      <c r="D32" s="22">
        <f t="shared" si="2"/>
        <v>106</v>
      </c>
      <c r="E32" s="22">
        <f t="shared" si="3"/>
        <v>222</v>
      </c>
      <c r="F32" s="22">
        <f t="shared" si="4"/>
        <v>85</v>
      </c>
      <c r="G32" s="22">
        <f t="shared" si="5"/>
        <v>67</v>
      </c>
      <c r="H32" s="23">
        <f t="shared" si="6"/>
        <v>586</v>
      </c>
      <c r="I32" s="22">
        <f t="shared" si="7"/>
        <v>18</v>
      </c>
      <c r="J32" s="22">
        <f t="shared" si="8"/>
        <v>9</v>
      </c>
      <c r="K32" s="22">
        <f t="shared" si="9"/>
        <v>66</v>
      </c>
      <c r="L32" s="22">
        <f t="shared" si="10"/>
        <v>64</v>
      </c>
      <c r="M32" s="22">
        <f t="shared" si="11"/>
        <v>35</v>
      </c>
      <c r="N32" s="22">
        <f t="shared" si="12"/>
        <v>42</v>
      </c>
      <c r="O32" s="23">
        <f t="shared" si="13"/>
        <v>234</v>
      </c>
      <c r="P32" s="22">
        <f t="shared" si="14"/>
        <v>820</v>
      </c>
      <c r="R32">
        <v>21</v>
      </c>
      <c r="T32">
        <v>80</v>
      </c>
      <c r="U32">
        <v>35</v>
      </c>
      <c r="V32">
        <v>5</v>
      </c>
      <c r="W32">
        <v>72</v>
      </c>
      <c r="X32">
        <v>74</v>
      </c>
      <c r="Y32">
        <v>133</v>
      </c>
      <c r="Z32">
        <v>119</v>
      </c>
      <c r="AA32">
        <v>10</v>
      </c>
      <c r="AB32">
        <v>69</v>
      </c>
      <c r="AC32">
        <v>477</v>
      </c>
      <c r="AD32">
        <v>11</v>
      </c>
      <c r="AE32">
        <v>0</v>
      </c>
      <c r="AF32">
        <v>54</v>
      </c>
      <c r="AG32">
        <v>18</v>
      </c>
      <c r="AH32">
        <v>14</v>
      </c>
      <c r="AI32">
        <v>32</v>
      </c>
      <c r="AJ32">
        <v>129</v>
      </c>
      <c r="AK32">
        <v>606</v>
      </c>
    </row>
    <row r="33" spans="1:37">
      <c r="A33" s="38" t="s">
        <v>57</v>
      </c>
      <c r="B33" s="22">
        <f t="shared" si="0"/>
        <v>47</v>
      </c>
      <c r="C33" s="22">
        <f t="shared" si="1"/>
        <v>120</v>
      </c>
      <c r="D33" s="22">
        <f t="shared" si="2"/>
        <v>185</v>
      </c>
      <c r="E33" s="22">
        <f t="shared" si="3"/>
        <v>326</v>
      </c>
      <c r="F33" s="22">
        <f t="shared" si="4"/>
        <v>58</v>
      </c>
      <c r="G33" s="22">
        <f t="shared" si="5"/>
        <v>117</v>
      </c>
      <c r="H33" s="23">
        <f t="shared" si="6"/>
        <v>853</v>
      </c>
      <c r="I33" s="22">
        <f t="shared" si="7"/>
        <v>41</v>
      </c>
      <c r="J33" s="22">
        <f t="shared" si="8"/>
        <v>0</v>
      </c>
      <c r="K33" s="22">
        <f t="shared" si="9"/>
        <v>119</v>
      </c>
      <c r="L33" s="22">
        <f t="shared" si="10"/>
        <v>36</v>
      </c>
      <c r="M33" s="22">
        <f t="shared" si="11"/>
        <v>50</v>
      </c>
      <c r="N33" s="22">
        <f t="shared" si="12"/>
        <v>120</v>
      </c>
      <c r="O33" s="23">
        <f t="shared" si="13"/>
        <v>366</v>
      </c>
      <c r="P33" s="22">
        <f t="shared" si="14"/>
        <v>1219</v>
      </c>
      <c r="R33">
        <v>22</v>
      </c>
      <c r="T33">
        <v>80</v>
      </c>
      <c r="U33">
        <v>36</v>
      </c>
      <c r="V33">
        <v>5</v>
      </c>
      <c r="W33">
        <v>31</v>
      </c>
      <c r="X33">
        <v>145</v>
      </c>
      <c r="Y33">
        <v>243</v>
      </c>
      <c r="Z33">
        <v>244</v>
      </c>
      <c r="AA33">
        <v>130</v>
      </c>
      <c r="AB33">
        <v>204</v>
      </c>
      <c r="AC33">
        <v>997</v>
      </c>
      <c r="AD33">
        <v>99</v>
      </c>
      <c r="AE33">
        <v>274</v>
      </c>
      <c r="AF33">
        <v>509</v>
      </c>
      <c r="AG33">
        <v>490</v>
      </c>
      <c r="AH33">
        <v>86</v>
      </c>
      <c r="AI33">
        <v>155</v>
      </c>
      <c r="AJ33">
        <v>1613</v>
      </c>
      <c r="AK33">
        <v>2610</v>
      </c>
    </row>
    <row r="34" spans="1:37">
      <c r="A34" s="44" t="s">
        <v>58</v>
      </c>
      <c r="B34" s="45">
        <f t="shared" si="0"/>
        <v>10</v>
      </c>
      <c r="C34" s="45">
        <f t="shared" si="1"/>
        <v>28</v>
      </c>
      <c r="D34" s="45">
        <f t="shared" si="2"/>
        <v>36</v>
      </c>
      <c r="E34" s="45">
        <f t="shared" si="3"/>
        <v>54</v>
      </c>
      <c r="F34" s="45">
        <f t="shared" si="4"/>
        <v>38</v>
      </c>
      <c r="G34" s="45">
        <f t="shared" si="5"/>
        <v>46</v>
      </c>
      <c r="H34" s="46">
        <f t="shared" si="6"/>
        <v>212</v>
      </c>
      <c r="I34" s="45">
        <f t="shared" si="7"/>
        <v>4</v>
      </c>
      <c r="J34" s="45">
        <f t="shared" si="8"/>
        <v>0</v>
      </c>
      <c r="K34" s="45">
        <f t="shared" si="9"/>
        <v>14</v>
      </c>
      <c r="L34" s="45">
        <f t="shared" si="10"/>
        <v>14</v>
      </c>
      <c r="M34" s="45">
        <f t="shared" si="11"/>
        <v>10</v>
      </c>
      <c r="N34" s="45">
        <f t="shared" si="12"/>
        <v>11</v>
      </c>
      <c r="O34" s="46">
        <f t="shared" si="13"/>
        <v>53</v>
      </c>
      <c r="P34" s="45">
        <f t="shared" si="14"/>
        <v>265</v>
      </c>
      <c r="R34">
        <v>23</v>
      </c>
      <c r="T34">
        <v>80</v>
      </c>
      <c r="U34">
        <v>37</v>
      </c>
      <c r="V34">
        <v>5</v>
      </c>
      <c r="W34">
        <v>62</v>
      </c>
      <c r="X34">
        <v>128</v>
      </c>
      <c r="Y34">
        <v>110</v>
      </c>
      <c r="Z34">
        <v>384</v>
      </c>
      <c r="AA34">
        <v>164</v>
      </c>
      <c r="AB34">
        <v>257</v>
      </c>
      <c r="AC34">
        <v>1105</v>
      </c>
      <c r="AD34">
        <v>18</v>
      </c>
      <c r="AE34">
        <v>30</v>
      </c>
      <c r="AF34">
        <v>147</v>
      </c>
      <c r="AG34">
        <v>71</v>
      </c>
      <c r="AH34">
        <v>17</v>
      </c>
      <c r="AI34">
        <v>115</v>
      </c>
      <c r="AJ34">
        <v>398</v>
      </c>
      <c r="AK34">
        <v>1503</v>
      </c>
    </row>
    <row r="35" spans="1:37">
      <c r="A35" s="38" t="s">
        <v>59</v>
      </c>
      <c r="B35" s="22">
        <f t="shared" si="0"/>
        <v>33</v>
      </c>
      <c r="C35" s="22">
        <f t="shared" si="1"/>
        <v>55</v>
      </c>
      <c r="D35" s="22">
        <f t="shared" si="2"/>
        <v>134</v>
      </c>
      <c r="E35" s="22">
        <f t="shared" si="3"/>
        <v>85</v>
      </c>
      <c r="F35" s="22">
        <f t="shared" si="4"/>
        <v>47</v>
      </c>
      <c r="G35" s="22">
        <f t="shared" si="5"/>
        <v>42</v>
      </c>
      <c r="H35" s="23">
        <f t="shared" si="6"/>
        <v>396</v>
      </c>
      <c r="I35" s="22">
        <f t="shared" si="7"/>
        <v>38</v>
      </c>
      <c r="J35" s="22">
        <f t="shared" si="8"/>
        <v>27</v>
      </c>
      <c r="K35" s="22">
        <f t="shared" si="9"/>
        <v>142</v>
      </c>
      <c r="L35" s="22">
        <f t="shared" si="10"/>
        <v>69</v>
      </c>
      <c r="M35" s="22">
        <f t="shared" si="11"/>
        <v>44</v>
      </c>
      <c r="N35" s="22">
        <f t="shared" si="12"/>
        <v>40</v>
      </c>
      <c r="O35" s="23">
        <f t="shared" si="13"/>
        <v>360</v>
      </c>
      <c r="P35" s="22">
        <f t="shared" si="14"/>
        <v>756</v>
      </c>
      <c r="R35">
        <v>24</v>
      </c>
      <c r="T35">
        <v>80</v>
      </c>
      <c r="U35">
        <v>38</v>
      </c>
      <c r="V35">
        <v>5</v>
      </c>
      <c r="W35">
        <v>5</v>
      </c>
      <c r="X35">
        <v>35</v>
      </c>
      <c r="Y35">
        <v>29</v>
      </c>
      <c r="Z35">
        <v>25</v>
      </c>
      <c r="AA35">
        <v>9</v>
      </c>
      <c r="AB35">
        <v>24</v>
      </c>
      <c r="AC35">
        <v>127</v>
      </c>
      <c r="AD35">
        <v>2</v>
      </c>
      <c r="AE35">
        <v>0</v>
      </c>
      <c r="AF35">
        <v>6</v>
      </c>
      <c r="AG35">
        <v>0</v>
      </c>
      <c r="AH35">
        <v>11</v>
      </c>
      <c r="AI35">
        <v>5</v>
      </c>
      <c r="AJ35">
        <v>24</v>
      </c>
      <c r="AK35">
        <v>151</v>
      </c>
    </row>
    <row r="36" spans="1:37">
      <c r="A36" s="38" t="s">
        <v>60</v>
      </c>
      <c r="B36" s="22">
        <f t="shared" si="0"/>
        <v>10</v>
      </c>
      <c r="C36" s="22">
        <f t="shared" si="1"/>
        <v>23</v>
      </c>
      <c r="D36" s="22">
        <f t="shared" si="2"/>
        <v>45</v>
      </c>
      <c r="E36" s="22">
        <f t="shared" si="3"/>
        <v>68</v>
      </c>
      <c r="F36" s="22">
        <f t="shared" si="4"/>
        <v>31</v>
      </c>
      <c r="G36" s="22">
        <f t="shared" si="5"/>
        <v>104</v>
      </c>
      <c r="H36" s="23">
        <f t="shared" si="6"/>
        <v>281</v>
      </c>
      <c r="I36" s="22">
        <f t="shared" si="7"/>
        <v>29</v>
      </c>
      <c r="J36" s="22">
        <f t="shared" si="8"/>
        <v>35</v>
      </c>
      <c r="K36" s="22">
        <f t="shared" si="9"/>
        <v>174</v>
      </c>
      <c r="L36" s="22">
        <f t="shared" si="10"/>
        <v>112</v>
      </c>
      <c r="M36" s="22">
        <f t="shared" si="11"/>
        <v>85</v>
      </c>
      <c r="N36" s="22">
        <f t="shared" si="12"/>
        <v>165</v>
      </c>
      <c r="O36" s="23">
        <f t="shared" si="13"/>
        <v>600</v>
      </c>
      <c r="P36" s="22">
        <f t="shared" si="14"/>
        <v>881</v>
      </c>
      <c r="R36">
        <v>25</v>
      </c>
      <c r="T36">
        <v>80</v>
      </c>
      <c r="U36">
        <v>39</v>
      </c>
      <c r="V36">
        <v>5</v>
      </c>
      <c r="W36">
        <v>45</v>
      </c>
      <c r="X36">
        <v>132</v>
      </c>
      <c r="Y36">
        <v>206</v>
      </c>
      <c r="Z36">
        <v>322</v>
      </c>
      <c r="AA36">
        <v>99</v>
      </c>
      <c r="AB36">
        <v>195</v>
      </c>
      <c r="AC36">
        <v>999</v>
      </c>
      <c r="AD36">
        <v>126</v>
      </c>
      <c r="AE36">
        <v>37</v>
      </c>
      <c r="AF36">
        <v>277</v>
      </c>
      <c r="AG36">
        <v>249</v>
      </c>
      <c r="AH36">
        <v>175</v>
      </c>
      <c r="AI36">
        <v>170</v>
      </c>
      <c r="AJ36">
        <v>1034</v>
      </c>
      <c r="AK36">
        <v>2033</v>
      </c>
    </row>
    <row r="37" spans="1:37">
      <c r="A37" s="38" t="s">
        <v>61</v>
      </c>
      <c r="B37" s="22">
        <f t="shared" si="0"/>
        <v>30</v>
      </c>
      <c r="C37" s="22">
        <f t="shared" si="1"/>
        <v>140</v>
      </c>
      <c r="D37" s="22">
        <f t="shared" si="2"/>
        <v>200</v>
      </c>
      <c r="E37" s="22">
        <f t="shared" si="3"/>
        <v>300</v>
      </c>
      <c r="F37" s="22">
        <f t="shared" si="4"/>
        <v>60</v>
      </c>
      <c r="G37" s="22">
        <f t="shared" si="5"/>
        <v>173</v>
      </c>
      <c r="H37" s="23">
        <f t="shared" si="6"/>
        <v>903</v>
      </c>
      <c r="I37" s="22">
        <f t="shared" si="7"/>
        <v>70</v>
      </c>
      <c r="J37" s="22">
        <f t="shared" si="8"/>
        <v>30</v>
      </c>
      <c r="K37" s="22">
        <f t="shared" si="9"/>
        <v>170</v>
      </c>
      <c r="L37" s="22">
        <f t="shared" si="10"/>
        <v>361</v>
      </c>
      <c r="M37" s="22">
        <f t="shared" si="11"/>
        <v>15</v>
      </c>
      <c r="N37" s="22">
        <f t="shared" si="12"/>
        <v>201</v>
      </c>
      <c r="O37" s="23">
        <f t="shared" si="13"/>
        <v>847</v>
      </c>
      <c r="P37" s="22">
        <f t="shared" si="14"/>
        <v>1750</v>
      </c>
      <c r="R37">
        <v>26</v>
      </c>
      <c r="T37">
        <v>80</v>
      </c>
      <c r="U37">
        <v>40</v>
      </c>
      <c r="V37">
        <v>5</v>
      </c>
      <c r="W37">
        <v>62</v>
      </c>
      <c r="X37">
        <v>100</v>
      </c>
      <c r="Y37">
        <v>130</v>
      </c>
      <c r="Z37">
        <v>156</v>
      </c>
      <c r="AA37">
        <v>0</v>
      </c>
      <c r="AB37">
        <v>253</v>
      </c>
      <c r="AC37">
        <v>701</v>
      </c>
      <c r="AD37">
        <v>46</v>
      </c>
      <c r="AE37">
        <v>12</v>
      </c>
      <c r="AF37">
        <v>49</v>
      </c>
      <c r="AG37">
        <v>53</v>
      </c>
      <c r="AH37">
        <v>6</v>
      </c>
      <c r="AI37">
        <v>92</v>
      </c>
      <c r="AJ37">
        <v>258</v>
      </c>
      <c r="AK37">
        <v>959</v>
      </c>
    </row>
    <row r="38" spans="1:37">
      <c r="A38" s="44" t="s">
        <v>62</v>
      </c>
      <c r="B38" s="45">
        <f t="shared" si="0"/>
        <v>20</v>
      </c>
      <c r="C38" s="45">
        <f t="shared" si="1"/>
        <v>133</v>
      </c>
      <c r="D38" s="45">
        <f t="shared" si="2"/>
        <v>113</v>
      </c>
      <c r="E38" s="45">
        <f t="shared" si="3"/>
        <v>161</v>
      </c>
      <c r="F38" s="45">
        <f t="shared" si="4"/>
        <v>54</v>
      </c>
      <c r="G38" s="45">
        <f t="shared" si="5"/>
        <v>71</v>
      </c>
      <c r="H38" s="46">
        <f t="shared" si="6"/>
        <v>552</v>
      </c>
      <c r="I38" s="45">
        <f t="shared" si="7"/>
        <v>23</v>
      </c>
      <c r="J38" s="45">
        <f t="shared" si="8"/>
        <v>7</v>
      </c>
      <c r="K38" s="45">
        <f t="shared" si="9"/>
        <v>60</v>
      </c>
      <c r="L38" s="45">
        <f t="shared" si="10"/>
        <v>112</v>
      </c>
      <c r="M38" s="45">
        <f t="shared" si="11"/>
        <v>47</v>
      </c>
      <c r="N38" s="45">
        <f t="shared" si="12"/>
        <v>47</v>
      </c>
      <c r="O38" s="46">
        <f t="shared" si="13"/>
        <v>296</v>
      </c>
      <c r="P38" s="45">
        <f t="shared" si="14"/>
        <v>848</v>
      </c>
      <c r="R38">
        <v>27</v>
      </c>
      <c r="T38">
        <v>80</v>
      </c>
      <c r="U38">
        <v>41</v>
      </c>
      <c r="V38">
        <v>5</v>
      </c>
      <c r="W38">
        <v>26</v>
      </c>
      <c r="X38">
        <v>99</v>
      </c>
      <c r="Y38">
        <v>126</v>
      </c>
      <c r="Z38">
        <v>114</v>
      </c>
      <c r="AA38">
        <v>26</v>
      </c>
      <c r="AB38">
        <v>30</v>
      </c>
      <c r="AC38">
        <v>421</v>
      </c>
      <c r="AD38">
        <v>20</v>
      </c>
      <c r="AE38">
        <v>6</v>
      </c>
      <c r="AF38">
        <v>63</v>
      </c>
      <c r="AG38">
        <v>87</v>
      </c>
      <c r="AH38">
        <v>28</v>
      </c>
      <c r="AI38">
        <v>21</v>
      </c>
      <c r="AJ38">
        <v>225</v>
      </c>
      <c r="AK38">
        <v>646</v>
      </c>
    </row>
    <row r="39" spans="1:37">
      <c r="A39" s="38" t="s">
        <v>63</v>
      </c>
      <c r="B39" s="22">
        <f t="shared" si="0"/>
        <v>30</v>
      </c>
      <c r="C39" s="22">
        <f t="shared" si="1"/>
        <v>100</v>
      </c>
      <c r="D39" s="22">
        <f t="shared" si="2"/>
        <v>175</v>
      </c>
      <c r="E39" s="22">
        <f t="shared" si="3"/>
        <v>141</v>
      </c>
      <c r="F39" s="22">
        <f t="shared" si="4"/>
        <v>10</v>
      </c>
      <c r="G39" s="22">
        <f t="shared" si="5"/>
        <v>111</v>
      </c>
      <c r="H39" s="23">
        <f t="shared" si="6"/>
        <v>567</v>
      </c>
      <c r="I39" s="22">
        <f t="shared" si="7"/>
        <v>11</v>
      </c>
      <c r="J39" s="22">
        <f t="shared" si="8"/>
        <v>7</v>
      </c>
      <c r="K39" s="22">
        <f t="shared" si="9"/>
        <v>45</v>
      </c>
      <c r="L39" s="22">
        <f t="shared" si="10"/>
        <v>17</v>
      </c>
      <c r="M39" s="22">
        <f t="shared" si="11"/>
        <v>11</v>
      </c>
      <c r="N39" s="22">
        <f t="shared" si="12"/>
        <v>37</v>
      </c>
      <c r="O39" s="23">
        <f t="shared" si="13"/>
        <v>128</v>
      </c>
      <c r="P39" s="22">
        <f t="shared" si="14"/>
        <v>695</v>
      </c>
      <c r="R39">
        <v>28</v>
      </c>
      <c r="T39">
        <v>80</v>
      </c>
      <c r="U39">
        <v>42</v>
      </c>
      <c r="V39">
        <v>5</v>
      </c>
      <c r="W39">
        <v>73</v>
      </c>
      <c r="X39">
        <v>197</v>
      </c>
      <c r="Y39">
        <v>366</v>
      </c>
      <c r="Z39">
        <v>254</v>
      </c>
      <c r="AA39">
        <v>119</v>
      </c>
      <c r="AB39">
        <v>222</v>
      </c>
      <c r="AC39">
        <v>1231</v>
      </c>
      <c r="AD39">
        <v>49</v>
      </c>
      <c r="AE39">
        <v>26</v>
      </c>
      <c r="AF39">
        <v>285</v>
      </c>
      <c r="AG39">
        <v>233</v>
      </c>
      <c r="AH39">
        <v>39</v>
      </c>
      <c r="AI39">
        <v>226</v>
      </c>
      <c r="AJ39">
        <v>858</v>
      </c>
      <c r="AK39">
        <v>2089</v>
      </c>
    </row>
    <row r="40" spans="1:37">
      <c r="A40" s="38" t="s">
        <v>64</v>
      </c>
      <c r="B40" s="22">
        <f t="shared" si="0"/>
        <v>47</v>
      </c>
      <c r="C40" s="22">
        <f t="shared" si="1"/>
        <v>131</v>
      </c>
      <c r="D40" s="22">
        <f t="shared" si="2"/>
        <v>196</v>
      </c>
      <c r="E40" s="22">
        <f t="shared" si="3"/>
        <v>258</v>
      </c>
      <c r="F40" s="22">
        <f t="shared" si="4"/>
        <v>19</v>
      </c>
      <c r="G40" s="22">
        <f t="shared" si="5"/>
        <v>83</v>
      </c>
      <c r="H40" s="23">
        <f t="shared" si="6"/>
        <v>734</v>
      </c>
      <c r="I40" s="22">
        <f t="shared" si="7"/>
        <v>107</v>
      </c>
      <c r="J40" s="22">
        <f t="shared" si="8"/>
        <v>33</v>
      </c>
      <c r="K40" s="22">
        <f t="shared" si="9"/>
        <v>129</v>
      </c>
      <c r="L40" s="22">
        <f t="shared" si="10"/>
        <v>82</v>
      </c>
      <c r="M40" s="22">
        <f t="shared" si="11"/>
        <v>30</v>
      </c>
      <c r="N40" s="22">
        <f t="shared" si="12"/>
        <v>60</v>
      </c>
      <c r="O40" s="23">
        <f t="shared" si="13"/>
        <v>441</v>
      </c>
      <c r="P40" s="22">
        <f t="shared" si="14"/>
        <v>1175</v>
      </c>
      <c r="R40">
        <v>29</v>
      </c>
      <c r="T40">
        <v>80</v>
      </c>
      <c r="U40">
        <v>44</v>
      </c>
      <c r="V40">
        <v>5</v>
      </c>
      <c r="W40">
        <v>4</v>
      </c>
      <c r="X40">
        <v>16</v>
      </c>
      <c r="Y40">
        <v>11</v>
      </c>
      <c r="Z40">
        <v>4</v>
      </c>
      <c r="AA40">
        <v>2</v>
      </c>
      <c r="AB40">
        <v>0</v>
      </c>
      <c r="AC40">
        <v>37</v>
      </c>
      <c r="AD40">
        <v>10</v>
      </c>
      <c r="AE40">
        <v>8</v>
      </c>
      <c r="AF40">
        <v>19</v>
      </c>
      <c r="AG40">
        <v>32</v>
      </c>
      <c r="AH40">
        <v>19</v>
      </c>
      <c r="AI40">
        <v>4</v>
      </c>
      <c r="AJ40">
        <v>92</v>
      </c>
      <c r="AK40">
        <v>129</v>
      </c>
    </row>
    <row r="41" spans="1:37">
      <c r="A41" s="38" t="s">
        <v>65</v>
      </c>
      <c r="B41" s="22">
        <f t="shared" si="0"/>
        <v>49</v>
      </c>
      <c r="C41" s="22">
        <f t="shared" si="1"/>
        <v>77</v>
      </c>
      <c r="D41" s="22">
        <f t="shared" si="2"/>
        <v>63</v>
      </c>
      <c r="E41" s="22">
        <f t="shared" si="3"/>
        <v>46</v>
      </c>
      <c r="F41" s="22">
        <f t="shared" si="4"/>
        <v>17</v>
      </c>
      <c r="G41" s="22">
        <f t="shared" si="5"/>
        <v>25</v>
      </c>
      <c r="H41" s="23">
        <f t="shared" si="6"/>
        <v>277</v>
      </c>
      <c r="I41" s="22">
        <f t="shared" si="7"/>
        <v>4</v>
      </c>
      <c r="J41" s="22">
        <f t="shared" si="8"/>
        <v>0</v>
      </c>
      <c r="K41" s="22">
        <f t="shared" si="9"/>
        <v>23</v>
      </c>
      <c r="L41" s="22">
        <f t="shared" si="10"/>
        <v>13</v>
      </c>
      <c r="M41" s="22">
        <f t="shared" si="11"/>
        <v>3</v>
      </c>
      <c r="N41" s="22">
        <f t="shared" si="12"/>
        <v>5</v>
      </c>
      <c r="O41" s="23">
        <f t="shared" si="13"/>
        <v>48</v>
      </c>
      <c r="P41" s="22">
        <f t="shared" si="14"/>
        <v>325</v>
      </c>
      <c r="R41">
        <v>30</v>
      </c>
      <c r="T41">
        <v>80</v>
      </c>
      <c r="U41">
        <v>45</v>
      </c>
      <c r="V41">
        <v>5</v>
      </c>
      <c r="W41">
        <v>46</v>
      </c>
      <c r="X41">
        <v>117</v>
      </c>
      <c r="Y41">
        <v>149</v>
      </c>
      <c r="Z41">
        <v>231</v>
      </c>
      <c r="AA41">
        <v>38</v>
      </c>
      <c r="AB41">
        <v>108</v>
      </c>
      <c r="AC41">
        <v>689</v>
      </c>
      <c r="AD41">
        <v>14</v>
      </c>
      <c r="AE41">
        <v>2</v>
      </c>
      <c r="AF41">
        <v>88</v>
      </c>
      <c r="AG41">
        <v>17</v>
      </c>
      <c r="AH41">
        <v>11</v>
      </c>
      <c r="AI41">
        <v>31</v>
      </c>
      <c r="AJ41">
        <v>163</v>
      </c>
      <c r="AK41">
        <v>852</v>
      </c>
    </row>
    <row r="42" spans="1:37">
      <c r="A42" s="44" t="s">
        <v>66</v>
      </c>
      <c r="B42" s="45">
        <f t="shared" si="0"/>
        <v>16</v>
      </c>
      <c r="C42" s="45">
        <f t="shared" si="1"/>
        <v>93</v>
      </c>
      <c r="D42" s="45">
        <f t="shared" si="2"/>
        <v>79</v>
      </c>
      <c r="E42" s="45">
        <f t="shared" si="3"/>
        <v>54</v>
      </c>
      <c r="F42" s="45">
        <f t="shared" si="4"/>
        <v>6</v>
      </c>
      <c r="G42" s="45">
        <f t="shared" si="5"/>
        <v>60</v>
      </c>
      <c r="H42" s="46">
        <f t="shared" si="6"/>
        <v>308</v>
      </c>
      <c r="I42" s="45">
        <f t="shared" si="7"/>
        <v>11</v>
      </c>
      <c r="J42" s="45">
        <f t="shared" si="8"/>
        <v>1</v>
      </c>
      <c r="K42" s="45">
        <f t="shared" si="9"/>
        <v>41</v>
      </c>
      <c r="L42" s="45">
        <f t="shared" si="10"/>
        <v>16</v>
      </c>
      <c r="M42" s="45">
        <f t="shared" si="11"/>
        <v>4</v>
      </c>
      <c r="N42" s="45">
        <f t="shared" si="12"/>
        <v>15</v>
      </c>
      <c r="O42" s="46">
        <f t="shared" si="13"/>
        <v>88</v>
      </c>
      <c r="P42" s="45">
        <f t="shared" si="14"/>
        <v>396</v>
      </c>
      <c r="R42">
        <v>31</v>
      </c>
      <c r="T42">
        <v>80</v>
      </c>
      <c r="U42">
        <v>46</v>
      </c>
      <c r="V42">
        <v>5</v>
      </c>
      <c r="W42">
        <v>9</v>
      </c>
      <c r="X42">
        <v>55</v>
      </c>
      <c r="Y42">
        <v>57</v>
      </c>
      <c r="Z42">
        <v>38</v>
      </c>
      <c r="AA42">
        <v>13</v>
      </c>
      <c r="AB42">
        <v>34</v>
      </c>
      <c r="AC42">
        <v>206</v>
      </c>
      <c r="AD42">
        <v>1</v>
      </c>
      <c r="AE42">
        <v>0</v>
      </c>
      <c r="AF42">
        <v>17</v>
      </c>
      <c r="AG42">
        <v>2</v>
      </c>
      <c r="AH42">
        <v>1</v>
      </c>
      <c r="AI42">
        <v>1</v>
      </c>
      <c r="AJ42">
        <v>22</v>
      </c>
      <c r="AK42">
        <v>228</v>
      </c>
    </row>
    <row r="43" spans="1:37">
      <c r="A43" s="38" t="s">
        <v>67</v>
      </c>
      <c r="B43" s="22">
        <f t="shared" si="0"/>
        <v>60</v>
      </c>
      <c r="C43" s="22">
        <f t="shared" si="1"/>
        <v>47</v>
      </c>
      <c r="D43" s="22">
        <f t="shared" si="2"/>
        <v>30</v>
      </c>
      <c r="E43" s="22">
        <f t="shared" si="3"/>
        <v>64</v>
      </c>
      <c r="F43" s="22">
        <f t="shared" si="4"/>
        <v>17</v>
      </c>
      <c r="G43" s="22">
        <f t="shared" si="5"/>
        <v>12</v>
      </c>
      <c r="H43" s="23">
        <f t="shared" si="6"/>
        <v>230</v>
      </c>
      <c r="I43" s="22">
        <f t="shared" si="7"/>
        <v>15</v>
      </c>
      <c r="J43" s="22">
        <f t="shared" si="8"/>
        <v>0</v>
      </c>
      <c r="K43" s="22">
        <f t="shared" si="9"/>
        <v>32</v>
      </c>
      <c r="L43" s="22">
        <f t="shared" si="10"/>
        <v>44</v>
      </c>
      <c r="M43" s="22">
        <f t="shared" si="11"/>
        <v>14</v>
      </c>
      <c r="N43" s="22">
        <f t="shared" si="12"/>
        <v>11</v>
      </c>
      <c r="O43" s="23">
        <f t="shared" si="13"/>
        <v>116</v>
      </c>
      <c r="P43" s="22">
        <f t="shared" si="14"/>
        <v>346</v>
      </c>
      <c r="R43">
        <v>32</v>
      </c>
      <c r="T43">
        <v>80</v>
      </c>
      <c r="U43">
        <v>47</v>
      </c>
      <c r="V43">
        <v>5</v>
      </c>
      <c r="W43">
        <v>81</v>
      </c>
      <c r="X43">
        <v>86</v>
      </c>
      <c r="Y43">
        <v>242</v>
      </c>
      <c r="Z43">
        <v>169</v>
      </c>
      <c r="AA43">
        <v>18</v>
      </c>
      <c r="AB43">
        <v>122</v>
      </c>
      <c r="AC43">
        <v>718</v>
      </c>
      <c r="AD43">
        <v>57</v>
      </c>
      <c r="AE43">
        <v>5</v>
      </c>
      <c r="AF43">
        <v>185</v>
      </c>
      <c r="AG43">
        <v>49</v>
      </c>
      <c r="AH43">
        <v>20</v>
      </c>
      <c r="AI43">
        <v>119</v>
      </c>
      <c r="AJ43">
        <v>435</v>
      </c>
      <c r="AK43">
        <v>1153</v>
      </c>
    </row>
    <row r="44" spans="1:37">
      <c r="A44" s="38" t="s">
        <v>68</v>
      </c>
      <c r="B44" s="22">
        <f t="shared" si="0"/>
        <v>9</v>
      </c>
      <c r="C44" s="22">
        <f t="shared" si="1"/>
        <v>21</v>
      </c>
      <c r="D44" s="22">
        <f t="shared" si="2"/>
        <v>34</v>
      </c>
      <c r="E44" s="22">
        <f t="shared" si="3"/>
        <v>35</v>
      </c>
      <c r="F44" s="22">
        <f t="shared" si="4"/>
        <v>22</v>
      </c>
      <c r="G44" s="22">
        <f t="shared" si="5"/>
        <v>25</v>
      </c>
      <c r="H44" s="23">
        <f t="shared" si="6"/>
        <v>146</v>
      </c>
      <c r="I44" s="22">
        <f t="shared" si="7"/>
        <v>9</v>
      </c>
      <c r="J44" s="22">
        <f t="shared" si="8"/>
        <v>5</v>
      </c>
      <c r="K44" s="22">
        <f t="shared" si="9"/>
        <v>8</v>
      </c>
      <c r="L44" s="22">
        <f t="shared" si="10"/>
        <v>9</v>
      </c>
      <c r="M44" s="22">
        <f t="shared" si="11"/>
        <v>11</v>
      </c>
      <c r="N44" s="22">
        <f t="shared" si="12"/>
        <v>6</v>
      </c>
      <c r="O44" s="23">
        <f t="shared" si="13"/>
        <v>48</v>
      </c>
      <c r="P44" s="22">
        <f t="shared" si="14"/>
        <v>194</v>
      </c>
      <c r="R44">
        <v>33</v>
      </c>
      <c r="T44">
        <v>80</v>
      </c>
      <c r="U44">
        <v>48</v>
      </c>
      <c r="V44">
        <v>5</v>
      </c>
      <c r="W44">
        <v>253</v>
      </c>
      <c r="X44">
        <v>604</v>
      </c>
      <c r="Y44">
        <v>338</v>
      </c>
      <c r="Z44">
        <v>710</v>
      </c>
      <c r="AA44">
        <v>82</v>
      </c>
      <c r="AB44">
        <v>374</v>
      </c>
      <c r="AC44">
        <v>2361</v>
      </c>
      <c r="AD44">
        <v>384</v>
      </c>
      <c r="AE44">
        <v>186</v>
      </c>
      <c r="AF44">
        <v>591</v>
      </c>
      <c r="AG44">
        <v>128</v>
      </c>
      <c r="AH44">
        <v>10</v>
      </c>
      <c r="AI44">
        <v>706</v>
      </c>
      <c r="AJ44">
        <v>2005</v>
      </c>
      <c r="AK44">
        <v>4366</v>
      </c>
    </row>
    <row r="45" spans="1:37">
      <c r="A45" s="38" t="s">
        <v>69</v>
      </c>
      <c r="B45" s="22">
        <f t="shared" si="0"/>
        <v>7</v>
      </c>
      <c r="C45" s="22">
        <f t="shared" si="1"/>
        <v>42</v>
      </c>
      <c r="D45" s="22">
        <f t="shared" si="2"/>
        <v>86</v>
      </c>
      <c r="E45" s="22">
        <f t="shared" si="3"/>
        <v>118</v>
      </c>
      <c r="F45" s="22">
        <f t="shared" si="4"/>
        <v>25</v>
      </c>
      <c r="G45" s="22">
        <f t="shared" si="5"/>
        <v>57</v>
      </c>
      <c r="H45" s="23">
        <f t="shared" si="6"/>
        <v>335</v>
      </c>
      <c r="I45" s="22">
        <f t="shared" si="7"/>
        <v>35</v>
      </c>
      <c r="J45" s="22">
        <f t="shared" si="8"/>
        <v>62</v>
      </c>
      <c r="K45" s="22">
        <f t="shared" si="9"/>
        <v>308</v>
      </c>
      <c r="L45" s="22">
        <f t="shared" si="10"/>
        <v>223</v>
      </c>
      <c r="M45" s="22">
        <f t="shared" si="11"/>
        <v>75</v>
      </c>
      <c r="N45" s="22">
        <f t="shared" si="12"/>
        <v>82</v>
      </c>
      <c r="O45" s="23">
        <f t="shared" si="13"/>
        <v>785</v>
      </c>
      <c r="P45" s="22">
        <f t="shared" si="14"/>
        <v>1120</v>
      </c>
      <c r="R45">
        <v>34</v>
      </c>
      <c r="T45">
        <v>80</v>
      </c>
      <c r="U45">
        <v>49</v>
      </c>
      <c r="V45">
        <v>5</v>
      </c>
      <c r="W45">
        <v>43</v>
      </c>
      <c r="X45">
        <v>49</v>
      </c>
      <c r="Y45">
        <v>34</v>
      </c>
      <c r="Z45">
        <v>58</v>
      </c>
      <c r="AA45">
        <v>0</v>
      </c>
      <c r="AB45">
        <v>24</v>
      </c>
      <c r="AC45">
        <v>208</v>
      </c>
      <c r="AD45">
        <v>15</v>
      </c>
      <c r="AE45">
        <v>4</v>
      </c>
      <c r="AF45">
        <v>32</v>
      </c>
      <c r="AG45">
        <v>24</v>
      </c>
      <c r="AH45">
        <v>39</v>
      </c>
      <c r="AI45">
        <v>12</v>
      </c>
      <c r="AJ45">
        <v>126</v>
      </c>
      <c r="AK45">
        <v>334</v>
      </c>
    </row>
    <row r="46" spans="1:37">
      <c r="A46" s="44" t="s">
        <v>70</v>
      </c>
      <c r="B46" s="45">
        <f t="shared" si="0"/>
        <v>72</v>
      </c>
      <c r="C46" s="45">
        <f t="shared" si="1"/>
        <v>74</v>
      </c>
      <c r="D46" s="45">
        <f t="shared" si="2"/>
        <v>133</v>
      </c>
      <c r="E46" s="45">
        <f t="shared" si="3"/>
        <v>119</v>
      </c>
      <c r="F46" s="45">
        <f t="shared" si="4"/>
        <v>10</v>
      </c>
      <c r="G46" s="45">
        <f t="shared" si="5"/>
        <v>69</v>
      </c>
      <c r="H46" s="46">
        <f t="shared" si="6"/>
        <v>477</v>
      </c>
      <c r="I46" s="45">
        <f t="shared" si="7"/>
        <v>11</v>
      </c>
      <c r="J46" s="45">
        <f t="shared" si="8"/>
        <v>0</v>
      </c>
      <c r="K46" s="45">
        <f t="shared" si="9"/>
        <v>54</v>
      </c>
      <c r="L46" s="45">
        <f t="shared" si="10"/>
        <v>18</v>
      </c>
      <c r="M46" s="45">
        <f t="shared" si="11"/>
        <v>14</v>
      </c>
      <c r="N46" s="45">
        <f t="shared" si="12"/>
        <v>32</v>
      </c>
      <c r="O46" s="46">
        <f t="shared" si="13"/>
        <v>129</v>
      </c>
      <c r="P46" s="45">
        <f t="shared" si="14"/>
        <v>606</v>
      </c>
      <c r="R46">
        <v>35</v>
      </c>
      <c r="T46">
        <v>80</v>
      </c>
      <c r="U46">
        <v>50</v>
      </c>
      <c r="V46">
        <v>5</v>
      </c>
      <c r="W46">
        <v>4</v>
      </c>
      <c r="X46">
        <v>18</v>
      </c>
      <c r="Y46">
        <v>20</v>
      </c>
      <c r="Z46">
        <v>53</v>
      </c>
      <c r="AA46">
        <v>5</v>
      </c>
      <c r="AB46">
        <v>27</v>
      </c>
      <c r="AC46">
        <v>127</v>
      </c>
      <c r="AD46">
        <v>0</v>
      </c>
      <c r="AE46">
        <v>0</v>
      </c>
      <c r="AF46">
        <v>5</v>
      </c>
      <c r="AG46">
        <v>2</v>
      </c>
      <c r="AH46">
        <v>1</v>
      </c>
      <c r="AI46">
        <v>2</v>
      </c>
      <c r="AJ46">
        <v>10</v>
      </c>
      <c r="AK46">
        <v>137</v>
      </c>
    </row>
    <row r="47" spans="1:37">
      <c r="A47" s="38" t="s">
        <v>71</v>
      </c>
      <c r="B47" s="22">
        <f t="shared" ref="B47:B65" si="15">VLOOKUP($R47,$U$1:$AK$54,3)</f>
        <v>31</v>
      </c>
      <c r="C47" s="22">
        <f t="shared" ref="C47:C65" si="16">VLOOKUP($R47,$U$1:$AK$54,4)</f>
        <v>145</v>
      </c>
      <c r="D47" s="22">
        <f t="shared" ref="D47:D65" si="17">VLOOKUP($R47,$U$1:$AK$54,5)</f>
        <v>243</v>
      </c>
      <c r="E47" s="22">
        <f t="shared" ref="E47:E65" si="18">VLOOKUP($R47,$U$1:$AK$54,6)</f>
        <v>244</v>
      </c>
      <c r="F47" s="22">
        <f t="shared" ref="F47:F65" si="19">VLOOKUP($R47,$U$1:$AK$54,7)</f>
        <v>130</v>
      </c>
      <c r="G47" s="22">
        <f t="shared" ref="G47:G65" si="20">VLOOKUP($R47,$U$1:$AK$54,8)</f>
        <v>204</v>
      </c>
      <c r="H47" s="23">
        <f t="shared" ref="H47:H65" si="21">VLOOKUP($R47,$U$1:$AK$54,9)</f>
        <v>997</v>
      </c>
      <c r="I47" s="22">
        <f t="shared" ref="I47:I65" si="22">VLOOKUP($R47,$U$1:$AK$54,10)</f>
        <v>99</v>
      </c>
      <c r="J47" s="22">
        <f t="shared" ref="J47:J65" si="23">VLOOKUP($R47,$U$1:$AK$54,11)</f>
        <v>274</v>
      </c>
      <c r="K47" s="22">
        <f t="shared" ref="K47:K65" si="24">VLOOKUP($R47,$U$1:$AK$54,12)</f>
        <v>509</v>
      </c>
      <c r="L47" s="22">
        <f t="shared" ref="L47:L65" si="25">VLOOKUP($R47,$U$1:$AK$54,13)</f>
        <v>490</v>
      </c>
      <c r="M47" s="22">
        <f t="shared" ref="M47:M65" si="26">VLOOKUP($R47,$U$1:$AK$54,14)</f>
        <v>86</v>
      </c>
      <c r="N47" s="22">
        <f t="shared" ref="N47:N65" si="27">VLOOKUP($R47,$U$1:$AK$54,15)</f>
        <v>155</v>
      </c>
      <c r="O47" s="23">
        <f t="shared" ref="O47:O65" si="28">VLOOKUP($R47,$U$1:$AK$54,16)</f>
        <v>1613</v>
      </c>
      <c r="P47" s="22">
        <f t="shared" ref="P47:P65" si="29">VLOOKUP($R47,$U$1:$AK$54,17)</f>
        <v>2610</v>
      </c>
      <c r="R47">
        <v>36</v>
      </c>
      <c r="T47">
        <v>80</v>
      </c>
      <c r="U47">
        <v>51</v>
      </c>
      <c r="V47">
        <v>5</v>
      </c>
      <c r="W47">
        <v>53</v>
      </c>
      <c r="X47">
        <v>125</v>
      </c>
      <c r="Y47">
        <v>210</v>
      </c>
      <c r="Z47">
        <v>211</v>
      </c>
      <c r="AA47">
        <v>25</v>
      </c>
      <c r="AB47">
        <v>109</v>
      </c>
      <c r="AC47">
        <v>733</v>
      </c>
      <c r="AD47">
        <v>31</v>
      </c>
      <c r="AE47">
        <v>11</v>
      </c>
      <c r="AF47">
        <v>100</v>
      </c>
      <c r="AG47">
        <v>92</v>
      </c>
      <c r="AH47">
        <v>35</v>
      </c>
      <c r="AI47">
        <v>43</v>
      </c>
      <c r="AJ47">
        <v>312</v>
      </c>
      <c r="AK47">
        <v>1045</v>
      </c>
    </row>
    <row r="48" spans="1:37">
      <c r="A48" s="38" t="s">
        <v>72</v>
      </c>
      <c r="B48" s="22">
        <f t="shared" si="15"/>
        <v>62</v>
      </c>
      <c r="C48" s="22">
        <f t="shared" si="16"/>
        <v>128</v>
      </c>
      <c r="D48" s="22">
        <f t="shared" si="17"/>
        <v>110</v>
      </c>
      <c r="E48" s="22">
        <f t="shared" si="18"/>
        <v>384</v>
      </c>
      <c r="F48" s="22">
        <f t="shared" si="19"/>
        <v>164</v>
      </c>
      <c r="G48" s="22">
        <f t="shared" si="20"/>
        <v>257</v>
      </c>
      <c r="H48" s="23">
        <f t="shared" si="21"/>
        <v>1105</v>
      </c>
      <c r="I48" s="22">
        <f t="shared" si="22"/>
        <v>18</v>
      </c>
      <c r="J48" s="22">
        <f t="shared" si="23"/>
        <v>30</v>
      </c>
      <c r="K48" s="22">
        <f t="shared" si="24"/>
        <v>147</v>
      </c>
      <c r="L48" s="22">
        <f t="shared" si="25"/>
        <v>71</v>
      </c>
      <c r="M48" s="22">
        <f t="shared" si="26"/>
        <v>17</v>
      </c>
      <c r="N48" s="22">
        <f t="shared" si="27"/>
        <v>115</v>
      </c>
      <c r="O48" s="23">
        <f t="shared" si="28"/>
        <v>398</v>
      </c>
      <c r="P48" s="22">
        <f t="shared" si="29"/>
        <v>1503</v>
      </c>
      <c r="R48">
        <v>37</v>
      </c>
      <c r="T48">
        <v>80</v>
      </c>
      <c r="U48">
        <v>53</v>
      </c>
      <c r="V48">
        <v>5</v>
      </c>
      <c r="W48">
        <v>30</v>
      </c>
      <c r="X48">
        <v>148</v>
      </c>
      <c r="Y48">
        <v>99</v>
      </c>
      <c r="Z48">
        <v>99</v>
      </c>
      <c r="AA48">
        <v>48</v>
      </c>
      <c r="AB48">
        <v>17</v>
      </c>
      <c r="AC48">
        <v>441</v>
      </c>
      <c r="AD48">
        <v>68</v>
      </c>
      <c r="AE48">
        <v>29</v>
      </c>
      <c r="AF48">
        <v>216</v>
      </c>
      <c r="AG48">
        <v>122</v>
      </c>
      <c r="AH48">
        <v>89</v>
      </c>
      <c r="AI48">
        <v>6</v>
      </c>
      <c r="AJ48">
        <v>530</v>
      </c>
      <c r="AK48">
        <v>971</v>
      </c>
    </row>
    <row r="49" spans="1:37">
      <c r="A49" s="38" t="s">
        <v>73</v>
      </c>
      <c r="B49" s="22">
        <f t="shared" si="15"/>
        <v>5</v>
      </c>
      <c r="C49" s="22">
        <f t="shared" si="16"/>
        <v>35</v>
      </c>
      <c r="D49" s="22">
        <f t="shared" si="17"/>
        <v>29</v>
      </c>
      <c r="E49" s="22">
        <f t="shared" si="18"/>
        <v>25</v>
      </c>
      <c r="F49" s="22">
        <f t="shared" si="19"/>
        <v>9</v>
      </c>
      <c r="G49" s="22">
        <f t="shared" si="20"/>
        <v>24</v>
      </c>
      <c r="H49" s="23">
        <f t="shared" si="21"/>
        <v>127</v>
      </c>
      <c r="I49" s="22">
        <f t="shared" si="22"/>
        <v>2</v>
      </c>
      <c r="J49" s="22">
        <f t="shared" si="23"/>
        <v>0</v>
      </c>
      <c r="K49" s="22">
        <f t="shared" si="24"/>
        <v>6</v>
      </c>
      <c r="L49" s="22">
        <f t="shared" si="25"/>
        <v>0</v>
      </c>
      <c r="M49" s="22">
        <f t="shared" si="26"/>
        <v>11</v>
      </c>
      <c r="N49" s="22">
        <f t="shared" si="27"/>
        <v>5</v>
      </c>
      <c r="O49" s="23">
        <f t="shared" si="28"/>
        <v>24</v>
      </c>
      <c r="P49" s="22">
        <f t="shared" si="29"/>
        <v>151</v>
      </c>
      <c r="R49">
        <v>38</v>
      </c>
      <c r="T49">
        <v>80</v>
      </c>
      <c r="U49">
        <v>54</v>
      </c>
      <c r="V49">
        <v>5</v>
      </c>
      <c r="W49">
        <v>26</v>
      </c>
      <c r="X49">
        <v>45</v>
      </c>
      <c r="Y49">
        <v>115</v>
      </c>
      <c r="Z49">
        <v>180</v>
      </c>
      <c r="AA49">
        <v>10</v>
      </c>
      <c r="AB49">
        <v>42</v>
      </c>
      <c r="AC49">
        <v>418</v>
      </c>
      <c r="AD49">
        <v>16</v>
      </c>
      <c r="AE49">
        <v>5</v>
      </c>
      <c r="AF49">
        <v>36</v>
      </c>
      <c r="AG49">
        <v>22</v>
      </c>
      <c r="AH49">
        <v>3</v>
      </c>
      <c r="AI49">
        <v>23</v>
      </c>
      <c r="AJ49">
        <v>105</v>
      </c>
      <c r="AK49">
        <v>523</v>
      </c>
    </row>
    <row r="50" spans="1:37">
      <c r="A50" s="44" t="s">
        <v>74</v>
      </c>
      <c r="B50" s="45">
        <f t="shared" si="15"/>
        <v>45</v>
      </c>
      <c r="C50" s="45">
        <f t="shared" si="16"/>
        <v>132</v>
      </c>
      <c r="D50" s="45">
        <f t="shared" si="17"/>
        <v>206</v>
      </c>
      <c r="E50" s="45">
        <f t="shared" si="18"/>
        <v>322</v>
      </c>
      <c r="F50" s="45">
        <f t="shared" si="19"/>
        <v>99</v>
      </c>
      <c r="G50" s="45">
        <f t="shared" si="20"/>
        <v>195</v>
      </c>
      <c r="H50" s="46">
        <f t="shared" si="21"/>
        <v>999</v>
      </c>
      <c r="I50" s="45">
        <f t="shared" si="22"/>
        <v>126</v>
      </c>
      <c r="J50" s="45">
        <f t="shared" si="23"/>
        <v>37</v>
      </c>
      <c r="K50" s="45">
        <f t="shared" si="24"/>
        <v>277</v>
      </c>
      <c r="L50" s="45">
        <f t="shared" si="25"/>
        <v>249</v>
      </c>
      <c r="M50" s="45">
        <f t="shared" si="26"/>
        <v>175</v>
      </c>
      <c r="N50" s="45">
        <f t="shared" si="27"/>
        <v>170</v>
      </c>
      <c r="O50" s="46">
        <f t="shared" si="28"/>
        <v>1034</v>
      </c>
      <c r="P50" s="45">
        <f t="shared" si="29"/>
        <v>2033</v>
      </c>
      <c r="R50">
        <v>39</v>
      </c>
      <c r="T50">
        <v>80</v>
      </c>
      <c r="U50">
        <v>55</v>
      </c>
      <c r="V50">
        <v>5</v>
      </c>
      <c r="W50">
        <v>13</v>
      </c>
      <c r="X50">
        <v>194</v>
      </c>
      <c r="Y50">
        <v>186</v>
      </c>
      <c r="Z50">
        <v>185</v>
      </c>
      <c r="AA50">
        <v>40</v>
      </c>
      <c r="AB50">
        <v>145</v>
      </c>
      <c r="AC50">
        <v>763</v>
      </c>
      <c r="AD50">
        <v>8</v>
      </c>
      <c r="AE50">
        <v>3</v>
      </c>
      <c r="AF50">
        <v>89</v>
      </c>
      <c r="AG50">
        <v>59</v>
      </c>
      <c r="AH50">
        <v>16</v>
      </c>
      <c r="AI50">
        <v>34</v>
      </c>
      <c r="AJ50">
        <v>209</v>
      </c>
      <c r="AK50">
        <v>972</v>
      </c>
    </row>
    <row r="51" spans="1:37">
      <c r="A51" s="38" t="s">
        <v>75</v>
      </c>
      <c r="B51" s="22">
        <f t="shared" si="15"/>
        <v>62</v>
      </c>
      <c r="C51" s="22">
        <f t="shared" si="16"/>
        <v>100</v>
      </c>
      <c r="D51" s="22">
        <f t="shared" si="17"/>
        <v>130</v>
      </c>
      <c r="E51" s="22">
        <f t="shared" si="18"/>
        <v>156</v>
      </c>
      <c r="F51" s="22">
        <f t="shared" si="19"/>
        <v>0</v>
      </c>
      <c r="G51" s="22">
        <f t="shared" si="20"/>
        <v>253</v>
      </c>
      <c r="H51" s="23">
        <f t="shared" si="21"/>
        <v>701</v>
      </c>
      <c r="I51" s="22">
        <f t="shared" si="22"/>
        <v>46</v>
      </c>
      <c r="J51" s="22">
        <f t="shared" si="23"/>
        <v>12</v>
      </c>
      <c r="K51" s="22">
        <f t="shared" si="24"/>
        <v>49</v>
      </c>
      <c r="L51" s="22">
        <f t="shared" si="25"/>
        <v>53</v>
      </c>
      <c r="M51" s="22">
        <f t="shared" si="26"/>
        <v>6</v>
      </c>
      <c r="N51" s="22">
        <f t="shared" si="27"/>
        <v>92</v>
      </c>
      <c r="O51" s="23">
        <f t="shared" si="28"/>
        <v>258</v>
      </c>
      <c r="P51" s="22">
        <f t="shared" si="29"/>
        <v>959</v>
      </c>
      <c r="R51">
        <v>40</v>
      </c>
      <c r="T51">
        <v>80</v>
      </c>
      <c r="U51">
        <v>56</v>
      </c>
      <c r="V51">
        <v>5</v>
      </c>
      <c r="W51">
        <v>58</v>
      </c>
      <c r="X51">
        <v>28</v>
      </c>
      <c r="Y51">
        <v>57</v>
      </c>
      <c r="Z51">
        <v>22</v>
      </c>
      <c r="AA51">
        <v>11</v>
      </c>
      <c r="AB51">
        <v>26</v>
      </c>
      <c r="AC51">
        <v>202</v>
      </c>
      <c r="AD51">
        <v>10</v>
      </c>
      <c r="AE51">
        <v>0</v>
      </c>
      <c r="AF51">
        <v>11</v>
      </c>
      <c r="AG51">
        <v>14</v>
      </c>
      <c r="AH51">
        <v>8</v>
      </c>
      <c r="AI51">
        <v>0</v>
      </c>
      <c r="AJ51">
        <v>43</v>
      </c>
      <c r="AK51">
        <v>245</v>
      </c>
    </row>
    <row r="52" spans="1:37">
      <c r="A52" s="38" t="s">
        <v>76</v>
      </c>
      <c r="B52" s="22">
        <f t="shared" si="15"/>
        <v>26</v>
      </c>
      <c r="C52" s="22">
        <f t="shared" si="16"/>
        <v>99</v>
      </c>
      <c r="D52" s="22">
        <f t="shared" si="17"/>
        <v>126</v>
      </c>
      <c r="E52" s="22">
        <f t="shared" si="18"/>
        <v>114</v>
      </c>
      <c r="F52" s="22">
        <f t="shared" si="19"/>
        <v>26</v>
      </c>
      <c r="G52" s="22">
        <f t="shared" si="20"/>
        <v>30</v>
      </c>
      <c r="H52" s="23">
        <f t="shared" si="21"/>
        <v>421</v>
      </c>
      <c r="I52" s="22">
        <f t="shared" si="22"/>
        <v>20</v>
      </c>
      <c r="J52" s="22">
        <f t="shared" si="23"/>
        <v>6</v>
      </c>
      <c r="K52" s="22">
        <f t="shared" si="24"/>
        <v>63</v>
      </c>
      <c r="L52" s="22">
        <f t="shared" si="25"/>
        <v>87</v>
      </c>
      <c r="M52" s="22">
        <f t="shared" si="26"/>
        <v>28</v>
      </c>
      <c r="N52" s="22">
        <f t="shared" si="27"/>
        <v>21</v>
      </c>
      <c r="O52" s="23">
        <f t="shared" si="28"/>
        <v>225</v>
      </c>
      <c r="P52" s="22">
        <f t="shared" si="29"/>
        <v>646</v>
      </c>
      <c r="R52">
        <v>41</v>
      </c>
      <c r="T52">
        <v>80</v>
      </c>
      <c r="U52">
        <v>57</v>
      </c>
      <c r="V52">
        <v>5</v>
      </c>
      <c r="W52">
        <v>2263</v>
      </c>
      <c r="X52">
        <v>6217</v>
      </c>
      <c r="Y52">
        <v>6051</v>
      </c>
      <c r="Z52">
        <v>7950</v>
      </c>
      <c r="AA52">
        <v>2054</v>
      </c>
      <c r="AB52">
        <v>5010</v>
      </c>
      <c r="AC52">
        <v>29545</v>
      </c>
      <c r="AD52">
        <v>2184</v>
      </c>
      <c r="AE52">
        <v>2120</v>
      </c>
      <c r="AF52">
        <v>5872</v>
      </c>
      <c r="AG52">
        <v>4760</v>
      </c>
      <c r="AH52">
        <v>2226</v>
      </c>
      <c r="AI52">
        <v>4384</v>
      </c>
      <c r="AJ52">
        <v>21546</v>
      </c>
      <c r="AK52">
        <v>51091</v>
      </c>
    </row>
    <row r="53" spans="1:37">
      <c r="A53" s="38" t="s">
        <v>77</v>
      </c>
      <c r="B53" s="22">
        <f t="shared" si="15"/>
        <v>73</v>
      </c>
      <c r="C53" s="22">
        <f t="shared" si="16"/>
        <v>197</v>
      </c>
      <c r="D53" s="22">
        <f t="shared" si="17"/>
        <v>366</v>
      </c>
      <c r="E53" s="22">
        <f t="shared" si="18"/>
        <v>254</v>
      </c>
      <c r="F53" s="22">
        <f t="shared" si="19"/>
        <v>119</v>
      </c>
      <c r="G53" s="22">
        <f t="shared" si="20"/>
        <v>222</v>
      </c>
      <c r="H53" s="23">
        <f t="shared" si="21"/>
        <v>1231</v>
      </c>
      <c r="I53" s="22">
        <f t="shared" si="22"/>
        <v>49</v>
      </c>
      <c r="J53" s="22">
        <f t="shared" si="23"/>
        <v>26</v>
      </c>
      <c r="K53" s="22">
        <f t="shared" si="24"/>
        <v>285</v>
      </c>
      <c r="L53" s="22">
        <f t="shared" si="25"/>
        <v>233</v>
      </c>
      <c r="M53" s="22">
        <f t="shared" si="26"/>
        <v>39</v>
      </c>
      <c r="N53" s="22">
        <f t="shared" si="27"/>
        <v>226</v>
      </c>
      <c r="O53" s="23">
        <f t="shared" si="28"/>
        <v>858</v>
      </c>
      <c r="P53" s="22">
        <f t="shared" si="29"/>
        <v>2089</v>
      </c>
      <c r="R53">
        <v>42</v>
      </c>
      <c r="T53">
        <v>80</v>
      </c>
      <c r="U53">
        <v>72</v>
      </c>
      <c r="V53">
        <v>5</v>
      </c>
      <c r="W53">
        <v>0</v>
      </c>
      <c r="X53">
        <v>80</v>
      </c>
      <c r="Y53">
        <v>27</v>
      </c>
      <c r="Z53">
        <v>75</v>
      </c>
      <c r="AA53">
        <v>16</v>
      </c>
      <c r="AB53">
        <v>16</v>
      </c>
      <c r="AC53">
        <v>214</v>
      </c>
      <c r="AD53">
        <v>0</v>
      </c>
      <c r="AE53">
        <v>71</v>
      </c>
      <c r="AF53">
        <v>126</v>
      </c>
      <c r="AG53">
        <v>51</v>
      </c>
      <c r="AH53">
        <v>42</v>
      </c>
      <c r="AI53">
        <v>16</v>
      </c>
      <c r="AJ53">
        <v>306</v>
      </c>
      <c r="AK53">
        <v>520</v>
      </c>
    </row>
    <row r="54" spans="1:37">
      <c r="A54" s="44" t="s">
        <v>78</v>
      </c>
      <c r="B54" s="45">
        <f t="shared" si="15"/>
        <v>4</v>
      </c>
      <c r="C54" s="45">
        <f t="shared" si="16"/>
        <v>16</v>
      </c>
      <c r="D54" s="45">
        <f t="shared" si="17"/>
        <v>11</v>
      </c>
      <c r="E54" s="45">
        <f t="shared" si="18"/>
        <v>4</v>
      </c>
      <c r="F54" s="45">
        <f t="shared" si="19"/>
        <v>2</v>
      </c>
      <c r="G54" s="45">
        <f t="shared" si="20"/>
        <v>0</v>
      </c>
      <c r="H54" s="46">
        <f t="shared" si="21"/>
        <v>37</v>
      </c>
      <c r="I54" s="45">
        <f t="shared" si="22"/>
        <v>10</v>
      </c>
      <c r="J54" s="45">
        <f t="shared" si="23"/>
        <v>8</v>
      </c>
      <c r="K54" s="45">
        <f t="shared" si="24"/>
        <v>19</v>
      </c>
      <c r="L54" s="45">
        <f t="shared" si="25"/>
        <v>32</v>
      </c>
      <c r="M54" s="45">
        <f t="shared" si="26"/>
        <v>19</v>
      </c>
      <c r="N54" s="45">
        <f t="shared" si="27"/>
        <v>4</v>
      </c>
      <c r="O54" s="46">
        <f t="shared" si="28"/>
        <v>92</v>
      </c>
      <c r="P54" s="45">
        <f t="shared" si="29"/>
        <v>129</v>
      </c>
      <c r="R54">
        <v>44</v>
      </c>
      <c r="T54">
        <v>80</v>
      </c>
      <c r="U54">
        <v>99</v>
      </c>
      <c r="V54">
        <v>5</v>
      </c>
      <c r="W54">
        <v>2263</v>
      </c>
      <c r="X54">
        <v>6297</v>
      </c>
      <c r="Y54">
        <v>6078</v>
      </c>
      <c r="Z54">
        <v>8025</v>
      </c>
      <c r="AA54">
        <v>2070</v>
      </c>
      <c r="AB54">
        <v>5026</v>
      </c>
      <c r="AC54">
        <v>29759</v>
      </c>
      <c r="AD54">
        <v>2184</v>
      </c>
      <c r="AE54">
        <v>2191</v>
      </c>
      <c r="AF54">
        <v>5998</v>
      </c>
      <c r="AG54">
        <v>4811</v>
      </c>
      <c r="AH54">
        <v>2268</v>
      </c>
      <c r="AI54">
        <v>4400</v>
      </c>
      <c r="AJ54">
        <v>21852</v>
      </c>
      <c r="AK54">
        <v>51611</v>
      </c>
    </row>
    <row r="55" spans="1:37">
      <c r="A55" s="38" t="s">
        <v>79</v>
      </c>
      <c r="B55" s="22">
        <f t="shared" si="15"/>
        <v>46</v>
      </c>
      <c r="C55" s="22">
        <f t="shared" si="16"/>
        <v>117</v>
      </c>
      <c r="D55" s="22">
        <f t="shared" si="17"/>
        <v>149</v>
      </c>
      <c r="E55" s="22">
        <f t="shared" si="18"/>
        <v>231</v>
      </c>
      <c r="F55" s="22">
        <f t="shared" si="19"/>
        <v>38</v>
      </c>
      <c r="G55" s="22">
        <f t="shared" si="20"/>
        <v>108</v>
      </c>
      <c r="H55" s="23">
        <f t="shared" si="21"/>
        <v>689</v>
      </c>
      <c r="I55" s="22">
        <f t="shared" si="22"/>
        <v>14</v>
      </c>
      <c r="J55" s="22">
        <f t="shared" si="23"/>
        <v>2</v>
      </c>
      <c r="K55" s="22">
        <f t="shared" si="24"/>
        <v>88</v>
      </c>
      <c r="L55" s="22">
        <f t="shared" si="25"/>
        <v>17</v>
      </c>
      <c r="M55" s="22">
        <f t="shared" si="26"/>
        <v>11</v>
      </c>
      <c r="N55" s="22">
        <f t="shared" si="27"/>
        <v>31</v>
      </c>
      <c r="O55" s="23">
        <f t="shared" si="28"/>
        <v>163</v>
      </c>
      <c r="P55" s="22">
        <f t="shared" si="29"/>
        <v>852</v>
      </c>
      <c r="R55">
        <v>45</v>
      </c>
      <c r="T55">
        <v>81</v>
      </c>
      <c r="U55">
        <v>1</v>
      </c>
      <c r="V55">
        <v>5</v>
      </c>
      <c r="W55">
        <v>30</v>
      </c>
      <c r="X55">
        <v>150</v>
      </c>
      <c r="Y55">
        <v>200</v>
      </c>
      <c r="Z55">
        <v>160</v>
      </c>
      <c r="AA55">
        <v>10</v>
      </c>
      <c r="AB55">
        <v>80</v>
      </c>
      <c r="AC55">
        <v>630</v>
      </c>
      <c r="AD55">
        <v>20</v>
      </c>
      <c r="AE55">
        <v>0</v>
      </c>
      <c r="AF55">
        <v>66</v>
      </c>
      <c r="AG55">
        <v>73</v>
      </c>
      <c r="AH55">
        <v>55</v>
      </c>
      <c r="AI55">
        <v>89</v>
      </c>
      <c r="AJ55">
        <v>303</v>
      </c>
      <c r="AK55">
        <v>933</v>
      </c>
    </row>
    <row r="56" spans="1:37">
      <c r="A56" s="38" t="s">
        <v>80</v>
      </c>
      <c r="B56" s="22">
        <f t="shared" si="15"/>
        <v>9</v>
      </c>
      <c r="C56" s="22">
        <f t="shared" si="16"/>
        <v>55</v>
      </c>
      <c r="D56" s="22">
        <f t="shared" si="17"/>
        <v>57</v>
      </c>
      <c r="E56" s="22">
        <f t="shared" si="18"/>
        <v>38</v>
      </c>
      <c r="F56" s="22">
        <f t="shared" si="19"/>
        <v>13</v>
      </c>
      <c r="G56" s="22">
        <f t="shared" si="20"/>
        <v>34</v>
      </c>
      <c r="H56" s="23">
        <f t="shared" si="21"/>
        <v>206</v>
      </c>
      <c r="I56" s="22">
        <f t="shared" si="22"/>
        <v>1</v>
      </c>
      <c r="J56" s="22">
        <f t="shared" si="23"/>
        <v>0</v>
      </c>
      <c r="K56" s="22">
        <f t="shared" si="24"/>
        <v>17</v>
      </c>
      <c r="L56" s="22">
        <f t="shared" si="25"/>
        <v>2</v>
      </c>
      <c r="M56" s="22">
        <f t="shared" si="26"/>
        <v>1</v>
      </c>
      <c r="N56" s="22">
        <f t="shared" si="27"/>
        <v>1</v>
      </c>
      <c r="O56" s="23">
        <f t="shared" si="28"/>
        <v>22</v>
      </c>
      <c r="P56" s="22">
        <f t="shared" si="29"/>
        <v>228</v>
      </c>
      <c r="R56">
        <v>46</v>
      </c>
      <c r="T56">
        <v>81</v>
      </c>
      <c r="U56">
        <v>2</v>
      </c>
      <c r="V56">
        <v>5</v>
      </c>
      <c r="W56">
        <v>14</v>
      </c>
      <c r="X56">
        <v>0</v>
      </c>
      <c r="Y56">
        <v>18</v>
      </c>
      <c r="Z56">
        <v>25</v>
      </c>
      <c r="AA56">
        <v>0</v>
      </c>
      <c r="AB56">
        <v>0</v>
      </c>
      <c r="AC56">
        <v>57</v>
      </c>
      <c r="AD56">
        <v>6</v>
      </c>
      <c r="AE56">
        <v>0</v>
      </c>
      <c r="AF56">
        <v>15</v>
      </c>
      <c r="AG56">
        <v>8</v>
      </c>
      <c r="AH56">
        <v>4</v>
      </c>
      <c r="AI56">
        <v>10</v>
      </c>
      <c r="AJ56">
        <v>43</v>
      </c>
      <c r="AK56">
        <v>100</v>
      </c>
    </row>
    <row r="57" spans="1:37">
      <c r="A57" s="38" t="s">
        <v>81</v>
      </c>
      <c r="B57" s="22">
        <f t="shared" si="15"/>
        <v>81</v>
      </c>
      <c r="C57" s="22">
        <f t="shared" si="16"/>
        <v>86</v>
      </c>
      <c r="D57" s="22">
        <f t="shared" si="17"/>
        <v>242</v>
      </c>
      <c r="E57" s="22">
        <f t="shared" si="18"/>
        <v>169</v>
      </c>
      <c r="F57" s="22">
        <f t="shared" si="19"/>
        <v>18</v>
      </c>
      <c r="G57" s="22">
        <f t="shared" si="20"/>
        <v>122</v>
      </c>
      <c r="H57" s="23">
        <f t="shared" si="21"/>
        <v>718</v>
      </c>
      <c r="I57" s="22">
        <f t="shared" si="22"/>
        <v>57</v>
      </c>
      <c r="J57" s="22">
        <f t="shared" si="23"/>
        <v>5</v>
      </c>
      <c r="K57" s="22">
        <f t="shared" si="24"/>
        <v>185</v>
      </c>
      <c r="L57" s="22">
        <f t="shared" si="25"/>
        <v>49</v>
      </c>
      <c r="M57" s="22">
        <f t="shared" si="26"/>
        <v>20</v>
      </c>
      <c r="N57" s="22">
        <f t="shared" si="27"/>
        <v>119</v>
      </c>
      <c r="O57" s="23">
        <f t="shared" si="28"/>
        <v>435</v>
      </c>
      <c r="P57" s="22">
        <f t="shared" si="29"/>
        <v>1153</v>
      </c>
      <c r="R57">
        <v>47</v>
      </c>
      <c r="T57">
        <v>81</v>
      </c>
      <c r="U57">
        <v>4</v>
      </c>
      <c r="V57">
        <v>5</v>
      </c>
      <c r="W57">
        <v>101</v>
      </c>
      <c r="X57">
        <v>70</v>
      </c>
      <c r="Y57">
        <v>73</v>
      </c>
      <c r="Z57">
        <v>119</v>
      </c>
      <c r="AA57">
        <v>3</v>
      </c>
      <c r="AB57">
        <v>145</v>
      </c>
      <c r="AC57">
        <v>511</v>
      </c>
      <c r="AD57">
        <v>17</v>
      </c>
      <c r="AE57">
        <v>0</v>
      </c>
      <c r="AF57">
        <v>116</v>
      </c>
      <c r="AG57">
        <v>156</v>
      </c>
      <c r="AH57">
        <v>38</v>
      </c>
      <c r="AI57">
        <v>79</v>
      </c>
      <c r="AJ57">
        <v>406</v>
      </c>
      <c r="AK57">
        <v>917</v>
      </c>
    </row>
    <row r="58" spans="1:37">
      <c r="A58" s="44" t="s">
        <v>82</v>
      </c>
      <c r="B58" s="45">
        <f t="shared" si="15"/>
        <v>253</v>
      </c>
      <c r="C58" s="45">
        <f t="shared" si="16"/>
        <v>604</v>
      </c>
      <c r="D58" s="45">
        <f t="shared" si="17"/>
        <v>338</v>
      </c>
      <c r="E58" s="45">
        <f t="shared" si="18"/>
        <v>710</v>
      </c>
      <c r="F58" s="45">
        <f t="shared" si="19"/>
        <v>82</v>
      </c>
      <c r="G58" s="45">
        <f t="shared" si="20"/>
        <v>374</v>
      </c>
      <c r="H58" s="46">
        <f t="shared" si="21"/>
        <v>2361</v>
      </c>
      <c r="I58" s="45">
        <f t="shared" si="22"/>
        <v>384</v>
      </c>
      <c r="J58" s="45">
        <f t="shared" si="23"/>
        <v>186</v>
      </c>
      <c r="K58" s="45">
        <f t="shared" si="24"/>
        <v>591</v>
      </c>
      <c r="L58" s="45">
        <f t="shared" si="25"/>
        <v>128</v>
      </c>
      <c r="M58" s="45">
        <f t="shared" si="26"/>
        <v>10</v>
      </c>
      <c r="N58" s="45">
        <f t="shared" si="27"/>
        <v>706</v>
      </c>
      <c r="O58" s="46">
        <f t="shared" si="28"/>
        <v>2005</v>
      </c>
      <c r="P58" s="45">
        <f t="shared" si="29"/>
        <v>4366</v>
      </c>
      <c r="R58">
        <v>48</v>
      </c>
      <c r="T58">
        <v>81</v>
      </c>
      <c r="U58">
        <v>5</v>
      </c>
      <c r="V58">
        <v>5</v>
      </c>
      <c r="W58">
        <v>36</v>
      </c>
      <c r="X58">
        <v>95</v>
      </c>
      <c r="Y58">
        <v>100</v>
      </c>
      <c r="Z58">
        <v>120</v>
      </c>
      <c r="AA58">
        <v>0</v>
      </c>
      <c r="AB58">
        <v>70</v>
      </c>
      <c r="AC58">
        <v>421</v>
      </c>
      <c r="AD58">
        <v>14</v>
      </c>
      <c r="AE58">
        <v>10</v>
      </c>
      <c r="AF58">
        <v>20</v>
      </c>
      <c r="AG58">
        <v>10</v>
      </c>
      <c r="AH58">
        <v>5</v>
      </c>
      <c r="AI58">
        <v>56</v>
      </c>
      <c r="AJ58">
        <v>115</v>
      </c>
      <c r="AK58">
        <v>536</v>
      </c>
    </row>
    <row r="59" spans="1:37">
      <c r="A59" s="38" t="s">
        <v>83</v>
      </c>
      <c r="B59" s="22">
        <f t="shared" si="15"/>
        <v>43</v>
      </c>
      <c r="C59" s="22">
        <f t="shared" si="16"/>
        <v>49</v>
      </c>
      <c r="D59" s="22">
        <f t="shared" si="17"/>
        <v>34</v>
      </c>
      <c r="E59" s="22">
        <f t="shared" si="18"/>
        <v>58</v>
      </c>
      <c r="F59" s="22">
        <f t="shared" si="19"/>
        <v>0</v>
      </c>
      <c r="G59" s="22">
        <f t="shared" si="20"/>
        <v>24</v>
      </c>
      <c r="H59" s="23">
        <f t="shared" si="21"/>
        <v>208</v>
      </c>
      <c r="I59" s="22">
        <f t="shared" si="22"/>
        <v>15</v>
      </c>
      <c r="J59" s="22">
        <f t="shared" si="23"/>
        <v>4</v>
      </c>
      <c r="K59" s="22">
        <f t="shared" si="24"/>
        <v>32</v>
      </c>
      <c r="L59" s="22">
        <f t="shared" si="25"/>
        <v>24</v>
      </c>
      <c r="M59" s="22">
        <f t="shared" si="26"/>
        <v>39</v>
      </c>
      <c r="N59" s="22">
        <f t="shared" si="27"/>
        <v>12</v>
      </c>
      <c r="O59" s="23">
        <f t="shared" si="28"/>
        <v>126</v>
      </c>
      <c r="P59" s="22">
        <f t="shared" si="29"/>
        <v>334</v>
      </c>
      <c r="R59">
        <v>49</v>
      </c>
      <c r="T59">
        <v>81</v>
      </c>
      <c r="U59">
        <v>6</v>
      </c>
      <c r="V59">
        <v>5</v>
      </c>
      <c r="W59">
        <v>276</v>
      </c>
      <c r="X59">
        <v>618</v>
      </c>
      <c r="Y59">
        <v>282</v>
      </c>
      <c r="Z59">
        <v>810</v>
      </c>
      <c r="AA59">
        <v>404</v>
      </c>
      <c r="AB59">
        <v>153</v>
      </c>
      <c r="AC59">
        <v>2543</v>
      </c>
      <c r="AD59">
        <v>295</v>
      </c>
      <c r="AE59">
        <v>351</v>
      </c>
      <c r="AF59">
        <v>581</v>
      </c>
      <c r="AG59">
        <v>661</v>
      </c>
      <c r="AH59">
        <v>538</v>
      </c>
      <c r="AI59">
        <v>201</v>
      </c>
      <c r="AJ59">
        <v>2627</v>
      </c>
      <c r="AK59">
        <v>5170</v>
      </c>
    </row>
    <row r="60" spans="1:37">
      <c r="A60" s="38" t="s">
        <v>84</v>
      </c>
      <c r="B60" s="22">
        <f t="shared" si="15"/>
        <v>4</v>
      </c>
      <c r="C60" s="22">
        <f t="shared" si="16"/>
        <v>18</v>
      </c>
      <c r="D60" s="22">
        <f t="shared" si="17"/>
        <v>20</v>
      </c>
      <c r="E60" s="22">
        <f t="shared" si="18"/>
        <v>53</v>
      </c>
      <c r="F60" s="22">
        <f t="shared" si="19"/>
        <v>5</v>
      </c>
      <c r="G60" s="22">
        <f t="shared" si="20"/>
        <v>27</v>
      </c>
      <c r="H60" s="23">
        <f t="shared" si="21"/>
        <v>127</v>
      </c>
      <c r="I60" s="22">
        <f t="shared" si="22"/>
        <v>0</v>
      </c>
      <c r="J60" s="22">
        <f t="shared" si="23"/>
        <v>0</v>
      </c>
      <c r="K60" s="22">
        <f t="shared" si="24"/>
        <v>5</v>
      </c>
      <c r="L60" s="22">
        <f t="shared" si="25"/>
        <v>2</v>
      </c>
      <c r="M60" s="22">
        <f t="shared" si="26"/>
        <v>1</v>
      </c>
      <c r="N60" s="22">
        <f t="shared" si="27"/>
        <v>2</v>
      </c>
      <c r="O60" s="23">
        <f t="shared" si="28"/>
        <v>10</v>
      </c>
      <c r="P60" s="22">
        <f t="shared" si="29"/>
        <v>137</v>
      </c>
      <c r="R60">
        <v>50</v>
      </c>
      <c r="T60">
        <v>81</v>
      </c>
      <c r="U60">
        <v>8</v>
      </c>
      <c r="V60">
        <v>5</v>
      </c>
      <c r="W60">
        <v>96</v>
      </c>
      <c r="X60">
        <v>134</v>
      </c>
      <c r="Y60">
        <v>84</v>
      </c>
      <c r="Z60">
        <v>120</v>
      </c>
      <c r="AA60">
        <v>46</v>
      </c>
      <c r="AB60">
        <v>36</v>
      </c>
      <c r="AC60">
        <v>516</v>
      </c>
      <c r="AD60">
        <v>37</v>
      </c>
      <c r="AE60">
        <v>16</v>
      </c>
      <c r="AF60">
        <v>92</v>
      </c>
      <c r="AG60">
        <v>52</v>
      </c>
      <c r="AH60">
        <v>23</v>
      </c>
      <c r="AI60">
        <v>20</v>
      </c>
      <c r="AJ60">
        <v>240</v>
      </c>
      <c r="AK60">
        <v>756</v>
      </c>
    </row>
    <row r="61" spans="1:37">
      <c r="A61" s="38" t="s">
        <v>85</v>
      </c>
      <c r="B61" s="22">
        <f t="shared" si="15"/>
        <v>53</v>
      </c>
      <c r="C61" s="22">
        <f t="shared" si="16"/>
        <v>125</v>
      </c>
      <c r="D61" s="22">
        <f t="shared" si="17"/>
        <v>210</v>
      </c>
      <c r="E61" s="22">
        <f t="shared" si="18"/>
        <v>211</v>
      </c>
      <c r="F61" s="22">
        <f t="shared" si="19"/>
        <v>25</v>
      </c>
      <c r="G61" s="22">
        <f t="shared" si="20"/>
        <v>109</v>
      </c>
      <c r="H61" s="23">
        <f t="shared" si="21"/>
        <v>733</v>
      </c>
      <c r="I61" s="22">
        <f t="shared" si="22"/>
        <v>31</v>
      </c>
      <c r="J61" s="22">
        <f t="shared" si="23"/>
        <v>11</v>
      </c>
      <c r="K61" s="22">
        <f t="shared" si="24"/>
        <v>100</v>
      </c>
      <c r="L61" s="22">
        <f t="shared" si="25"/>
        <v>92</v>
      </c>
      <c r="M61" s="22">
        <f t="shared" si="26"/>
        <v>35</v>
      </c>
      <c r="N61" s="22">
        <f t="shared" si="27"/>
        <v>43</v>
      </c>
      <c r="O61" s="23">
        <f t="shared" si="28"/>
        <v>312</v>
      </c>
      <c r="P61" s="22">
        <f t="shared" si="29"/>
        <v>1045</v>
      </c>
      <c r="R61">
        <v>51</v>
      </c>
      <c r="T61">
        <v>81</v>
      </c>
      <c r="U61">
        <v>9</v>
      </c>
      <c r="V61">
        <v>5</v>
      </c>
      <c r="W61">
        <v>5</v>
      </c>
      <c r="X61">
        <v>32</v>
      </c>
      <c r="Y61">
        <v>47</v>
      </c>
      <c r="Z61">
        <v>40</v>
      </c>
      <c r="AA61">
        <v>9</v>
      </c>
      <c r="AB61">
        <v>27</v>
      </c>
      <c r="AC61">
        <v>160</v>
      </c>
      <c r="AD61">
        <v>75</v>
      </c>
      <c r="AE61">
        <v>21</v>
      </c>
      <c r="AF61">
        <v>108</v>
      </c>
      <c r="AG61">
        <v>65</v>
      </c>
      <c r="AH61">
        <v>57</v>
      </c>
      <c r="AI61">
        <v>32</v>
      </c>
      <c r="AJ61">
        <v>358</v>
      </c>
      <c r="AK61">
        <v>518</v>
      </c>
    </row>
    <row r="62" spans="1:37">
      <c r="A62" s="44" t="s">
        <v>86</v>
      </c>
      <c r="B62" s="45">
        <f t="shared" si="15"/>
        <v>30</v>
      </c>
      <c r="C62" s="45">
        <f t="shared" si="16"/>
        <v>148</v>
      </c>
      <c r="D62" s="45">
        <f t="shared" si="17"/>
        <v>99</v>
      </c>
      <c r="E62" s="45">
        <f t="shared" si="18"/>
        <v>99</v>
      </c>
      <c r="F62" s="45">
        <f t="shared" si="19"/>
        <v>48</v>
      </c>
      <c r="G62" s="45">
        <f t="shared" si="20"/>
        <v>17</v>
      </c>
      <c r="H62" s="46">
        <f t="shared" si="21"/>
        <v>441</v>
      </c>
      <c r="I62" s="45">
        <f t="shared" si="22"/>
        <v>68</v>
      </c>
      <c r="J62" s="45">
        <f t="shared" si="23"/>
        <v>29</v>
      </c>
      <c r="K62" s="45">
        <f t="shared" si="24"/>
        <v>216</v>
      </c>
      <c r="L62" s="45">
        <f t="shared" si="25"/>
        <v>122</v>
      </c>
      <c r="M62" s="45">
        <f t="shared" si="26"/>
        <v>89</v>
      </c>
      <c r="N62" s="45">
        <f t="shared" si="27"/>
        <v>6</v>
      </c>
      <c r="O62" s="46">
        <f t="shared" si="28"/>
        <v>530</v>
      </c>
      <c r="P62" s="45">
        <f t="shared" si="29"/>
        <v>971</v>
      </c>
      <c r="R62">
        <v>53</v>
      </c>
      <c r="T62">
        <v>81</v>
      </c>
      <c r="U62">
        <v>10</v>
      </c>
      <c r="V62">
        <v>5</v>
      </c>
      <c r="W62">
        <v>2</v>
      </c>
      <c r="X62">
        <v>25</v>
      </c>
      <c r="Y62">
        <v>9</v>
      </c>
      <c r="Z62">
        <v>28</v>
      </c>
      <c r="AA62">
        <v>3</v>
      </c>
      <c r="AB62">
        <v>7</v>
      </c>
      <c r="AC62">
        <v>74</v>
      </c>
      <c r="AD62">
        <v>3</v>
      </c>
      <c r="AE62">
        <v>0</v>
      </c>
      <c r="AF62">
        <v>19</v>
      </c>
      <c r="AG62">
        <v>7</v>
      </c>
      <c r="AH62">
        <v>4</v>
      </c>
      <c r="AI62">
        <v>4</v>
      </c>
      <c r="AJ62">
        <v>37</v>
      </c>
      <c r="AK62">
        <v>111</v>
      </c>
    </row>
    <row r="63" spans="1:37">
      <c r="A63" s="38" t="s">
        <v>87</v>
      </c>
      <c r="B63" s="22">
        <f t="shared" si="15"/>
        <v>26</v>
      </c>
      <c r="C63" s="22">
        <f t="shared" si="16"/>
        <v>45</v>
      </c>
      <c r="D63" s="22">
        <f t="shared" si="17"/>
        <v>115</v>
      </c>
      <c r="E63" s="22">
        <f t="shared" si="18"/>
        <v>180</v>
      </c>
      <c r="F63" s="22">
        <f t="shared" si="19"/>
        <v>10</v>
      </c>
      <c r="G63" s="22">
        <f t="shared" si="20"/>
        <v>42</v>
      </c>
      <c r="H63" s="23">
        <f t="shared" si="21"/>
        <v>418</v>
      </c>
      <c r="I63" s="22">
        <f t="shared" si="22"/>
        <v>16</v>
      </c>
      <c r="J63" s="22">
        <f t="shared" si="23"/>
        <v>5</v>
      </c>
      <c r="K63" s="22">
        <f t="shared" si="24"/>
        <v>36</v>
      </c>
      <c r="L63" s="22">
        <f t="shared" si="25"/>
        <v>22</v>
      </c>
      <c r="M63" s="22">
        <f t="shared" si="26"/>
        <v>3</v>
      </c>
      <c r="N63" s="22">
        <f t="shared" si="27"/>
        <v>23</v>
      </c>
      <c r="O63" s="23">
        <f t="shared" si="28"/>
        <v>105</v>
      </c>
      <c r="P63" s="22">
        <f t="shared" si="29"/>
        <v>523</v>
      </c>
      <c r="R63">
        <v>54</v>
      </c>
      <c r="T63">
        <v>81</v>
      </c>
      <c r="U63">
        <v>11</v>
      </c>
      <c r="V63">
        <v>5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>
        <v>3</v>
      </c>
      <c r="AF63">
        <v>13</v>
      </c>
      <c r="AG63">
        <v>22</v>
      </c>
      <c r="AH63">
        <v>4</v>
      </c>
      <c r="AI63">
        <v>5</v>
      </c>
      <c r="AJ63">
        <v>49</v>
      </c>
      <c r="AK63">
        <v>49</v>
      </c>
    </row>
    <row r="64" spans="1:37">
      <c r="A64" s="38" t="s">
        <v>88</v>
      </c>
      <c r="B64" s="22">
        <f t="shared" si="15"/>
        <v>13</v>
      </c>
      <c r="C64" s="22">
        <f t="shared" si="16"/>
        <v>194</v>
      </c>
      <c r="D64" s="22">
        <f t="shared" si="17"/>
        <v>186</v>
      </c>
      <c r="E64" s="22">
        <f t="shared" si="18"/>
        <v>185</v>
      </c>
      <c r="F64" s="22">
        <f t="shared" si="19"/>
        <v>40</v>
      </c>
      <c r="G64" s="22">
        <f t="shared" si="20"/>
        <v>145</v>
      </c>
      <c r="H64" s="23">
        <f t="shared" si="21"/>
        <v>763</v>
      </c>
      <c r="I64" s="22">
        <f t="shared" si="22"/>
        <v>8</v>
      </c>
      <c r="J64" s="22">
        <f t="shared" si="23"/>
        <v>3</v>
      </c>
      <c r="K64" s="22">
        <f t="shared" si="24"/>
        <v>89</v>
      </c>
      <c r="L64" s="22">
        <f t="shared" si="25"/>
        <v>59</v>
      </c>
      <c r="M64" s="22">
        <f t="shared" si="26"/>
        <v>16</v>
      </c>
      <c r="N64" s="22">
        <f t="shared" si="27"/>
        <v>34</v>
      </c>
      <c r="O64" s="23">
        <f t="shared" si="28"/>
        <v>209</v>
      </c>
      <c r="P64" s="22">
        <f t="shared" si="29"/>
        <v>972</v>
      </c>
      <c r="R64">
        <v>55</v>
      </c>
      <c r="T64">
        <v>81</v>
      </c>
      <c r="U64">
        <v>12</v>
      </c>
      <c r="V64">
        <v>5</v>
      </c>
      <c r="W64">
        <v>53</v>
      </c>
      <c r="X64">
        <v>410</v>
      </c>
      <c r="Y64">
        <v>244</v>
      </c>
      <c r="Z64">
        <v>45</v>
      </c>
      <c r="AA64">
        <v>36</v>
      </c>
      <c r="AB64">
        <v>596</v>
      </c>
      <c r="AC64">
        <v>1384</v>
      </c>
      <c r="AD64">
        <v>101</v>
      </c>
      <c r="AE64">
        <v>179</v>
      </c>
      <c r="AF64">
        <v>458</v>
      </c>
      <c r="AG64">
        <v>362</v>
      </c>
      <c r="AH64">
        <v>0</v>
      </c>
      <c r="AI64">
        <v>592</v>
      </c>
      <c r="AJ64">
        <v>1692</v>
      </c>
      <c r="AK64">
        <v>3076</v>
      </c>
    </row>
    <row r="65" spans="1:37" ht="15" thickBot="1">
      <c r="A65" s="38" t="s">
        <v>89</v>
      </c>
      <c r="B65" s="22">
        <f t="shared" si="15"/>
        <v>58</v>
      </c>
      <c r="C65" s="22">
        <f t="shared" si="16"/>
        <v>28</v>
      </c>
      <c r="D65" s="22">
        <f t="shared" si="17"/>
        <v>57</v>
      </c>
      <c r="E65" s="22">
        <f t="shared" si="18"/>
        <v>22</v>
      </c>
      <c r="F65" s="22">
        <f t="shared" si="19"/>
        <v>11</v>
      </c>
      <c r="G65" s="22">
        <f t="shared" si="20"/>
        <v>26</v>
      </c>
      <c r="H65" s="23">
        <f t="shared" si="21"/>
        <v>202</v>
      </c>
      <c r="I65" s="22">
        <f t="shared" si="22"/>
        <v>10</v>
      </c>
      <c r="J65" s="22">
        <f t="shared" si="23"/>
        <v>0</v>
      </c>
      <c r="K65" s="22">
        <f t="shared" si="24"/>
        <v>11</v>
      </c>
      <c r="L65" s="22">
        <f t="shared" si="25"/>
        <v>14</v>
      </c>
      <c r="M65" s="22">
        <f t="shared" si="26"/>
        <v>8</v>
      </c>
      <c r="N65" s="22">
        <f t="shared" si="27"/>
        <v>0</v>
      </c>
      <c r="O65" s="23">
        <f t="shared" si="28"/>
        <v>43</v>
      </c>
      <c r="P65" s="22">
        <f t="shared" si="29"/>
        <v>245</v>
      </c>
      <c r="R65">
        <v>56</v>
      </c>
      <c r="T65">
        <v>81</v>
      </c>
      <c r="U65">
        <v>13</v>
      </c>
      <c r="V65">
        <v>5</v>
      </c>
      <c r="W65">
        <v>97</v>
      </c>
      <c r="X65">
        <v>156</v>
      </c>
      <c r="Y65">
        <v>242</v>
      </c>
      <c r="Z65">
        <v>210</v>
      </c>
      <c r="AA65">
        <v>21</v>
      </c>
      <c r="AB65">
        <v>153</v>
      </c>
      <c r="AC65">
        <v>879</v>
      </c>
      <c r="AD65">
        <v>49</v>
      </c>
      <c r="AE65">
        <v>19</v>
      </c>
      <c r="AF65">
        <v>141</v>
      </c>
      <c r="AG65">
        <v>107</v>
      </c>
      <c r="AH65">
        <v>91</v>
      </c>
      <c r="AI65">
        <v>132</v>
      </c>
      <c r="AJ65">
        <v>539</v>
      </c>
      <c r="AK65">
        <v>1418</v>
      </c>
    </row>
    <row r="66" spans="1:37" ht="15" thickTop="1">
      <c r="A66" s="60" t="s">
        <v>90</v>
      </c>
      <c r="B66" s="47">
        <f t="shared" ref="B66:P66" si="30">SUM(B15:B65)</f>
        <v>2263</v>
      </c>
      <c r="C66" s="47">
        <f t="shared" si="30"/>
        <v>6217</v>
      </c>
      <c r="D66" s="47">
        <f t="shared" si="30"/>
        <v>6051</v>
      </c>
      <c r="E66" s="47">
        <f t="shared" si="30"/>
        <v>7950</v>
      </c>
      <c r="F66" s="47">
        <f t="shared" si="30"/>
        <v>2054</v>
      </c>
      <c r="G66" s="47">
        <f t="shared" si="30"/>
        <v>5010</v>
      </c>
      <c r="H66" s="48">
        <f t="shared" si="30"/>
        <v>29545</v>
      </c>
      <c r="I66" s="47">
        <f t="shared" si="30"/>
        <v>2184</v>
      </c>
      <c r="J66" s="47">
        <f t="shared" si="30"/>
        <v>2120</v>
      </c>
      <c r="K66" s="47">
        <f t="shared" si="30"/>
        <v>5872</v>
      </c>
      <c r="L66" s="47">
        <f t="shared" si="30"/>
        <v>4760</v>
      </c>
      <c r="M66" s="47">
        <f t="shared" si="30"/>
        <v>2226</v>
      </c>
      <c r="N66" s="47">
        <f t="shared" si="30"/>
        <v>4384</v>
      </c>
      <c r="O66" s="48">
        <f t="shared" si="30"/>
        <v>21546</v>
      </c>
      <c r="P66" s="47">
        <f t="shared" si="30"/>
        <v>51091</v>
      </c>
      <c r="T66">
        <v>81</v>
      </c>
      <c r="U66">
        <v>15</v>
      </c>
      <c r="V66">
        <v>5</v>
      </c>
      <c r="W66">
        <v>2</v>
      </c>
      <c r="X66">
        <v>13</v>
      </c>
      <c r="Y66">
        <v>34</v>
      </c>
      <c r="Z66">
        <v>17</v>
      </c>
      <c r="AA66">
        <v>7</v>
      </c>
      <c r="AB66">
        <v>5</v>
      </c>
      <c r="AC66">
        <v>78</v>
      </c>
      <c r="AD66">
        <v>7</v>
      </c>
      <c r="AE66">
        <v>16</v>
      </c>
      <c r="AF66">
        <v>13</v>
      </c>
      <c r="AG66">
        <v>14</v>
      </c>
      <c r="AH66">
        <v>8</v>
      </c>
      <c r="AI66">
        <v>14</v>
      </c>
      <c r="AJ66">
        <v>72</v>
      </c>
      <c r="AK66">
        <v>150</v>
      </c>
    </row>
    <row r="67" spans="1:37">
      <c r="A67" s="44" t="s">
        <v>91</v>
      </c>
      <c r="B67" s="45">
        <f>VLOOKUP($R67,$U$1:$AK$54,3)</f>
        <v>0</v>
      </c>
      <c r="C67" s="45">
        <f>VLOOKUP($R67,$U$1:$AK$54,4)</f>
        <v>80</v>
      </c>
      <c r="D67" s="45">
        <f>VLOOKUP($R67,$U$1:$AK$54,5)</f>
        <v>27</v>
      </c>
      <c r="E67" s="45">
        <f>VLOOKUP($R67,$U$1:$AK$54,6)</f>
        <v>75</v>
      </c>
      <c r="F67" s="45">
        <f>VLOOKUP($R67,$U$1:$AK$54,7)</f>
        <v>16</v>
      </c>
      <c r="G67" s="45">
        <f>VLOOKUP($R67,$U$1:$AK$54,8)</f>
        <v>16</v>
      </c>
      <c r="H67" s="46">
        <f>VLOOKUP($R67,$U$1:$AK$54,9)</f>
        <v>214</v>
      </c>
      <c r="I67" s="45">
        <f>VLOOKUP($R67,$U$1:$AK$54,10)</f>
        <v>0</v>
      </c>
      <c r="J67" s="45">
        <f>VLOOKUP($R67,$U$1:$AK$54,11)</f>
        <v>71</v>
      </c>
      <c r="K67" s="45">
        <f>VLOOKUP($R67,$U$1:$AK$54,12)</f>
        <v>126</v>
      </c>
      <c r="L67" s="45">
        <f>VLOOKUP($R67,$U$1:$AK$54,13)</f>
        <v>51</v>
      </c>
      <c r="M67" s="45">
        <f>VLOOKUP($R67,$U$1:$AK$54,14)</f>
        <v>42</v>
      </c>
      <c r="N67" s="45">
        <f>VLOOKUP($R67,$U$1:$AK$54,15)</f>
        <v>16</v>
      </c>
      <c r="O67" s="46">
        <f>VLOOKUP($R67,$U$1:$AK$54,16)</f>
        <v>306</v>
      </c>
      <c r="P67" s="45">
        <f>VLOOKUP($R67,$U$1:$AK$54,17)</f>
        <v>520</v>
      </c>
      <c r="R67">
        <v>72</v>
      </c>
      <c r="T67">
        <v>81</v>
      </c>
      <c r="U67">
        <v>16</v>
      </c>
      <c r="V67">
        <v>5</v>
      </c>
      <c r="W67">
        <v>25</v>
      </c>
      <c r="X67">
        <v>81</v>
      </c>
      <c r="Y67">
        <v>23</v>
      </c>
      <c r="Z67">
        <v>63</v>
      </c>
      <c r="AA67">
        <v>6</v>
      </c>
      <c r="AB67">
        <v>49</v>
      </c>
      <c r="AC67">
        <v>247</v>
      </c>
      <c r="AD67">
        <v>0</v>
      </c>
      <c r="AE67">
        <v>0</v>
      </c>
      <c r="AF67">
        <v>12</v>
      </c>
      <c r="AG67">
        <v>16</v>
      </c>
      <c r="AH67">
        <v>8</v>
      </c>
      <c r="AI67">
        <v>10</v>
      </c>
      <c r="AJ67">
        <v>46</v>
      </c>
      <c r="AK67">
        <v>293</v>
      </c>
    </row>
    <row r="68" spans="1:37">
      <c r="A68" s="61" t="s">
        <v>92</v>
      </c>
      <c r="B68" s="45">
        <f t="shared" ref="B68:P68" si="31">B66+B67</f>
        <v>2263</v>
      </c>
      <c r="C68" s="45">
        <f t="shared" si="31"/>
        <v>6297</v>
      </c>
      <c r="D68" s="45">
        <f t="shared" si="31"/>
        <v>6078</v>
      </c>
      <c r="E68" s="45">
        <f t="shared" si="31"/>
        <v>8025</v>
      </c>
      <c r="F68" s="45">
        <f t="shared" si="31"/>
        <v>2070</v>
      </c>
      <c r="G68" s="45">
        <f t="shared" si="31"/>
        <v>5026</v>
      </c>
      <c r="H68" s="46">
        <f t="shared" si="31"/>
        <v>29759</v>
      </c>
      <c r="I68" s="45">
        <f t="shared" si="31"/>
        <v>2184</v>
      </c>
      <c r="J68" s="45">
        <f t="shared" si="31"/>
        <v>2191</v>
      </c>
      <c r="K68" s="45">
        <f t="shared" si="31"/>
        <v>5998</v>
      </c>
      <c r="L68" s="45">
        <f t="shared" si="31"/>
        <v>4811</v>
      </c>
      <c r="M68" s="45">
        <f t="shared" si="31"/>
        <v>2268</v>
      </c>
      <c r="N68" s="45">
        <f t="shared" si="31"/>
        <v>4400</v>
      </c>
      <c r="O68" s="46">
        <f t="shared" si="31"/>
        <v>21852</v>
      </c>
      <c r="P68" s="45">
        <f t="shared" si="31"/>
        <v>51611</v>
      </c>
      <c r="T68">
        <v>81</v>
      </c>
      <c r="U68">
        <v>17</v>
      </c>
      <c r="V68">
        <v>5</v>
      </c>
      <c r="W68">
        <v>55</v>
      </c>
      <c r="X68">
        <v>429</v>
      </c>
      <c r="Y68">
        <v>0</v>
      </c>
      <c r="Z68">
        <v>250</v>
      </c>
      <c r="AA68">
        <v>0</v>
      </c>
      <c r="AB68">
        <v>119</v>
      </c>
      <c r="AC68">
        <v>853</v>
      </c>
      <c r="AD68">
        <v>86</v>
      </c>
      <c r="AE68">
        <v>586</v>
      </c>
      <c r="AF68">
        <v>0</v>
      </c>
      <c r="AG68">
        <v>0</v>
      </c>
      <c r="AH68">
        <v>103</v>
      </c>
      <c r="AI68">
        <v>193</v>
      </c>
      <c r="AJ68">
        <v>968</v>
      </c>
      <c r="AK68">
        <v>1821</v>
      </c>
    </row>
    <row r="69" spans="1:37">
      <c r="T69">
        <v>81</v>
      </c>
      <c r="U69">
        <v>18</v>
      </c>
      <c r="V69">
        <v>5</v>
      </c>
      <c r="W69">
        <v>51</v>
      </c>
      <c r="X69">
        <v>105</v>
      </c>
      <c r="Y69">
        <v>148</v>
      </c>
      <c r="Z69">
        <v>169</v>
      </c>
      <c r="AA69">
        <v>39</v>
      </c>
      <c r="AB69">
        <v>123</v>
      </c>
      <c r="AC69">
        <v>635</v>
      </c>
      <c r="AD69">
        <v>31</v>
      </c>
      <c r="AE69">
        <v>9</v>
      </c>
      <c r="AF69">
        <v>123</v>
      </c>
      <c r="AG69">
        <v>170</v>
      </c>
      <c r="AH69">
        <v>62</v>
      </c>
      <c r="AI69">
        <v>116</v>
      </c>
      <c r="AJ69">
        <v>511</v>
      </c>
      <c r="AK69">
        <v>1146</v>
      </c>
    </row>
    <row r="77" spans="1:37">
      <c r="T77">
        <v>81</v>
      </c>
      <c r="U77">
        <v>26</v>
      </c>
      <c r="V77">
        <v>5</v>
      </c>
      <c r="W77">
        <v>33</v>
      </c>
      <c r="X77">
        <v>108</v>
      </c>
      <c r="Y77">
        <v>165</v>
      </c>
      <c r="Z77">
        <v>293</v>
      </c>
      <c r="AA77">
        <v>64</v>
      </c>
      <c r="AB77">
        <v>128</v>
      </c>
      <c r="AC77">
        <v>791</v>
      </c>
      <c r="AD77">
        <v>79</v>
      </c>
      <c r="AE77">
        <v>31</v>
      </c>
      <c r="AF77">
        <v>155</v>
      </c>
      <c r="AG77">
        <v>389</v>
      </c>
      <c r="AH77">
        <v>22</v>
      </c>
      <c r="AI77">
        <v>97</v>
      </c>
      <c r="AJ77">
        <v>773</v>
      </c>
      <c r="AK77">
        <v>1564</v>
      </c>
    </row>
    <row r="78" spans="1:37">
      <c r="T78">
        <v>81</v>
      </c>
      <c r="U78">
        <v>27</v>
      </c>
      <c r="V78">
        <v>5</v>
      </c>
      <c r="W78">
        <v>14</v>
      </c>
      <c r="X78">
        <v>98</v>
      </c>
      <c r="Y78">
        <v>103</v>
      </c>
      <c r="Z78">
        <v>154</v>
      </c>
      <c r="AA78">
        <v>52</v>
      </c>
      <c r="AB78">
        <v>73</v>
      </c>
      <c r="AC78">
        <v>494</v>
      </c>
      <c r="AD78">
        <v>38</v>
      </c>
      <c r="AE78">
        <v>5</v>
      </c>
      <c r="AF78">
        <v>49</v>
      </c>
      <c r="AG78">
        <v>93</v>
      </c>
      <c r="AH78">
        <v>47</v>
      </c>
      <c r="AI78">
        <v>27</v>
      </c>
      <c r="AJ78">
        <v>259</v>
      </c>
      <c r="AK78">
        <v>753</v>
      </c>
    </row>
    <row r="79" spans="1:37">
      <c r="T79">
        <v>81</v>
      </c>
      <c r="U79">
        <v>28</v>
      </c>
      <c r="V79">
        <v>5</v>
      </c>
      <c r="W79">
        <v>36</v>
      </c>
      <c r="X79">
        <v>103</v>
      </c>
      <c r="Y79">
        <v>140</v>
      </c>
      <c r="Z79">
        <v>156</v>
      </c>
      <c r="AA79">
        <v>13</v>
      </c>
      <c r="AB79">
        <v>124</v>
      </c>
      <c r="AC79">
        <v>572</v>
      </c>
      <c r="AD79">
        <v>18</v>
      </c>
      <c r="AE79">
        <v>10</v>
      </c>
      <c r="AF79">
        <v>74</v>
      </c>
      <c r="AG79">
        <v>31</v>
      </c>
      <c r="AH79">
        <v>8</v>
      </c>
      <c r="AI79">
        <v>31</v>
      </c>
      <c r="AJ79">
        <v>172</v>
      </c>
      <c r="AK79">
        <v>744</v>
      </c>
    </row>
    <row r="80" spans="1:37">
      <c r="T80">
        <v>81</v>
      </c>
      <c r="U80">
        <v>29</v>
      </c>
      <c r="V80">
        <v>5</v>
      </c>
      <c r="W80">
        <v>42</v>
      </c>
      <c r="X80">
        <v>154</v>
      </c>
      <c r="Y80">
        <v>136</v>
      </c>
      <c r="Z80">
        <v>235</v>
      </c>
      <c r="AA80">
        <v>2</v>
      </c>
      <c r="AB80">
        <v>82</v>
      </c>
      <c r="AC80">
        <v>651</v>
      </c>
      <c r="AD80">
        <v>86</v>
      </c>
      <c r="AE80">
        <v>27</v>
      </c>
      <c r="AF80">
        <v>138</v>
      </c>
      <c r="AG80">
        <v>64</v>
      </c>
      <c r="AH80">
        <v>18</v>
      </c>
      <c r="AI80">
        <v>50</v>
      </c>
      <c r="AJ80">
        <v>383</v>
      </c>
      <c r="AK80">
        <v>1034</v>
      </c>
    </row>
    <row r="81" spans="20:37">
      <c r="T81">
        <v>81</v>
      </c>
      <c r="U81">
        <v>30</v>
      </c>
      <c r="V81">
        <v>5</v>
      </c>
      <c r="W81">
        <v>45</v>
      </c>
      <c r="X81">
        <v>87</v>
      </c>
      <c r="Y81">
        <v>74</v>
      </c>
      <c r="Z81">
        <v>36</v>
      </c>
      <c r="AA81">
        <v>7</v>
      </c>
      <c r="AB81">
        <v>42</v>
      </c>
      <c r="AC81">
        <v>291</v>
      </c>
      <c r="AD81">
        <v>7</v>
      </c>
      <c r="AE81">
        <v>0</v>
      </c>
      <c r="AF81">
        <v>15</v>
      </c>
      <c r="AG81">
        <v>10</v>
      </c>
      <c r="AH81">
        <v>6</v>
      </c>
      <c r="AI81">
        <v>9</v>
      </c>
      <c r="AJ81">
        <v>47</v>
      </c>
      <c r="AK81">
        <v>338</v>
      </c>
    </row>
    <row r="82" spans="20:37">
      <c r="T82">
        <v>81</v>
      </c>
      <c r="U82">
        <v>31</v>
      </c>
      <c r="V82">
        <v>5</v>
      </c>
      <c r="W82">
        <v>13</v>
      </c>
      <c r="X82">
        <v>88</v>
      </c>
      <c r="Y82">
        <v>73</v>
      </c>
      <c r="Z82">
        <v>47</v>
      </c>
      <c r="AA82">
        <v>15</v>
      </c>
      <c r="AB82">
        <v>47</v>
      </c>
      <c r="AC82">
        <v>283</v>
      </c>
      <c r="AD82">
        <v>13</v>
      </c>
      <c r="AE82">
        <v>1</v>
      </c>
      <c r="AF82">
        <v>39</v>
      </c>
      <c r="AG82">
        <v>15</v>
      </c>
      <c r="AH82">
        <v>7</v>
      </c>
      <c r="AI82">
        <v>20</v>
      </c>
      <c r="AJ82">
        <v>95</v>
      </c>
      <c r="AK82">
        <v>378</v>
      </c>
    </row>
    <row r="83" spans="20:37">
      <c r="T83">
        <v>81</v>
      </c>
      <c r="U83">
        <v>32</v>
      </c>
      <c r="V83">
        <v>5</v>
      </c>
      <c r="W83">
        <v>51</v>
      </c>
      <c r="X83">
        <v>26</v>
      </c>
      <c r="Y83">
        <v>31</v>
      </c>
      <c r="Z83">
        <v>48</v>
      </c>
      <c r="AA83">
        <v>12</v>
      </c>
      <c r="AB83">
        <v>14</v>
      </c>
      <c r="AC83">
        <v>182</v>
      </c>
      <c r="AD83">
        <v>7</v>
      </c>
      <c r="AE83">
        <v>7</v>
      </c>
      <c r="AF83">
        <v>59</v>
      </c>
      <c r="AG83">
        <v>22</v>
      </c>
      <c r="AH83">
        <v>5</v>
      </c>
      <c r="AI83">
        <v>12</v>
      </c>
      <c r="AJ83">
        <v>112</v>
      </c>
      <c r="AK83">
        <v>294</v>
      </c>
    </row>
    <row r="84" spans="20:37">
      <c r="T84">
        <v>81</v>
      </c>
      <c r="U84">
        <v>33</v>
      </c>
      <c r="V84">
        <v>5</v>
      </c>
      <c r="W84">
        <v>8</v>
      </c>
      <c r="X84">
        <v>15</v>
      </c>
      <c r="Y84">
        <v>22</v>
      </c>
      <c r="Z84">
        <v>39</v>
      </c>
      <c r="AA84">
        <v>11</v>
      </c>
      <c r="AB84">
        <v>21</v>
      </c>
      <c r="AC84">
        <v>116</v>
      </c>
      <c r="AD84">
        <v>4</v>
      </c>
      <c r="AE84">
        <v>3</v>
      </c>
      <c r="AF84">
        <v>4</v>
      </c>
      <c r="AG84">
        <v>14</v>
      </c>
      <c r="AH84">
        <v>3</v>
      </c>
      <c r="AI84">
        <v>4</v>
      </c>
      <c r="AJ84">
        <v>32</v>
      </c>
      <c r="AK84">
        <v>148</v>
      </c>
    </row>
    <row r="85" spans="20:37">
      <c r="T85">
        <v>81</v>
      </c>
      <c r="U85">
        <v>34</v>
      </c>
      <c r="V85">
        <v>5</v>
      </c>
      <c r="W85">
        <v>10</v>
      </c>
      <c r="X85">
        <v>39</v>
      </c>
      <c r="Y85">
        <v>96</v>
      </c>
      <c r="Z85">
        <v>110</v>
      </c>
      <c r="AA85">
        <v>29</v>
      </c>
      <c r="AB85">
        <v>58</v>
      </c>
      <c r="AC85">
        <v>342</v>
      </c>
      <c r="AD85">
        <v>44</v>
      </c>
      <c r="AE85">
        <v>58</v>
      </c>
      <c r="AF85">
        <v>319</v>
      </c>
      <c r="AG85">
        <v>228</v>
      </c>
      <c r="AH85">
        <v>81</v>
      </c>
      <c r="AI85">
        <v>90</v>
      </c>
      <c r="AJ85">
        <v>820</v>
      </c>
      <c r="AK85">
        <v>1162</v>
      </c>
    </row>
    <row r="86" spans="20:37">
      <c r="T86">
        <v>81</v>
      </c>
      <c r="U86">
        <v>35</v>
      </c>
      <c r="V86">
        <v>5</v>
      </c>
      <c r="W86">
        <v>100</v>
      </c>
      <c r="X86">
        <v>65</v>
      </c>
      <c r="Y86">
        <v>105</v>
      </c>
      <c r="Z86">
        <v>70</v>
      </c>
      <c r="AA86">
        <v>11</v>
      </c>
      <c r="AB86">
        <v>57</v>
      </c>
      <c r="AC86">
        <v>408</v>
      </c>
      <c r="AD86">
        <v>16</v>
      </c>
      <c r="AE86">
        <v>0</v>
      </c>
      <c r="AF86">
        <v>65</v>
      </c>
      <c r="AG86">
        <v>28</v>
      </c>
      <c r="AH86">
        <v>6</v>
      </c>
      <c r="AI86">
        <v>21</v>
      </c>
      <c r="AJ86">
        <v>136</v>
      </c>
      <c r="AK86">
        <v>544</v>
      </c>
    </row>
    <row r="87" spans="20:37">
      <c r="T87">
        <v>81</v>
      </c>
      <c r="U87">
        <v>36</v>
      </c>
      <c r="V87">
        <v>5</v>
      </c>
      <c r="W87">
        <v>29</v>
      </c>
      <c r="X87">
        <v>207</v>
      </c>
      <c r="Y87">
        <v>177</v>
      </c>
      <c r="Z87">
        <v>189</v>
      </c>
      <c r="AA87">
        <v>96</v>
      </c>
      <c r="AB87">
        <v>160</v>
      </c>
      <c r="AC87">
        <v>858</v>
      </c>
      <c r="AD87">
        <v>110</v>
      </c>
      <c r="AE87">
        <v>178</v>
      </c>
      <c r="AF87">
        <v>578</v>
      </c>
      <c r="AG87">
        <v>481</v>
      </c>
      <c r="AH87">
        <v>100</v>
      </c>
      <c r="AI87">
        <v>184</v>
      </c>
      <c r="AJ87">
        <v>1631</v>
      </c>
      <c r="AK87">
        <v>2489</v>
      </c>
    </row>
    <row r="88" spans="20:37">
      <c r="T88">
        <v>81</v>
      </c>
      <c r="U88">
        <v>37</v>
      </c>
      <c r="V88">
        <v>5</v>
      </c>
      <c r="W88">
        <v>44</v>
      </c>
      <c r="X88">
        <v>130</v>
      </c>
      <c r="Y88">
        <v>100</v>
      </c>
      <c r="Z88">
        <v>360</v>
      </c>
      <c r="AA88">
        <v>160</v>
      </c>
      <c r="AB88">
        <v>279</v>
      </c>
      <c r="AC88">
        <v>1073</v>
      </c>
      <c r="AD88">
        <v>28</v>
      </c>
      <c r="AE88">
        <v>25</v>
      </c>
      <c r="AF88">
        <v>130</v>
      </c>
      <c r="AG88">
        <v>70</v>
      </c>
      <c r="AH88">
        <v>29</v>
      </c>
      <c r="AI88">
        <v>120</v>
      </c>
      <c r="AJ88">
        <v>402</v>
      </c>
      <c r="AK88">
        <v>1475</v>
      </c>
    </row>
    <row r="89" spans="20:37">
      <c r="T89">
        <v>81</v>
      </c>
      <c r="U89">
        <v>38</v>
      </c>
      <c r="V89">
        <v>5</v>
      </c>
      <c r="W89">
        <v>5</v>
      </c>
      <c r="X89">
        <v>26</v>
      </c>
      <c r="Y89">
        <v>43</v>
      </c>
      <c r="Z89">
        <v>36</v>
      </c>
      <c r="AA89">
        <v>10</v>
      </c>
      <c r="AB89">
        <v>28</v>
      </c>
      <c r="AC89">
        <v>148</v>
      </c>
      <c r="AD89">
        <v>0</v>
      </c>
      <c r="AE89">
        <v>0</v>
      </c>
      <c r="AF89">
        <v>7</v>
      </c>
      <c r="AG89">
        <v>1</v>
      </c>
      <c r="AH89">
        <v>7</v>
      </c>
      <c r="AI89">
        <v>4</v>
      </c>
      <c r="AJ89">
        <v>19</v>
      </c>
      <c r="AK89">
        <v>167</v>
      </c>
    </row>
    <row r="90" spans="20:37">
      <c r="T90">
        <v>81</v>
      </c>
      <c r="U90">
        <v>39</v>
      </c>
      <c r="V90">
        <v>5</v>
      </c>
      <c r="W90">
        <v>47</v>
      </c>
      <c r="X90">
        <v>145</v>
      </c>
      <c r="Y90">
        <v>156</v>
      </c>
      <c r="Z90">
        <v>292</v>
      </c>
      <c r="AA90">
        <v>82</v>
      </c>
      <c r="AB90">
        <v>174</v>
      </c>
      <c r="AC90">
        <v>896</v>
      </c>
      <c r="AD90">
        <v>115</v>
      </c>
      <c r="AE90">
        <v>39</v>
      </c>
      <c r="AF90">
        <v>231</v>
      </c>
      <c r="AG90">
        <v>234</v>
      </c>
      <c r="AH90">
        <v>155</v>
      </c>
      <c r="AI90">
        <v>106</v>
      </c>
      <c r="AJ90">
        <v>880</v>
      </c>
      <c r="AK90">
        <v>1776</v>
      </c>
    </row>
    <row r="91" spans="20:37">
      <c r="T91">
        <v>81</v>
      </c>
      <c r="U91">
        <v>40</v>
      </c>
      <c r="V91">
        <v>5</v>
      </c>
      <c r="W91">
        <v>60</v>
      </c>
      <c r="X91">
        <v>133</v>
      </c>
      <c r="Y91">
        <v>142</v>
      </c>
      <c r="Z91">
        <v>184</v>
      </c>
      <c r="AA91">
        <v>0</v>
      </c>
      <c r="AB91">
        <v>200</v>
      </c>
      <c r="AC91">
        <v>719</v>
      </c>
      <c r="AD91">
        <v>50</v>
      </c>
      <c r="AE91">
        <v>12</v>
      </c>
      <c r="AF91">
        <v>49</v>
      </c>
      <c r="AG91">
        <v>74</v>
      </c>
      <c r="AH91">
        <v>6</v>
      </c>
      <c r="AI91">
        <v>80</v>
      </c>
      <c r="AJ91">
        <v>271</v>
      </c>
      <c r="AK91">
        <v>990</v>
      </c>
    </row>
    <row r="92" spans="20:37">
      <c r="T92">
        <v>81</v>
      </c>
      <c r="U92">
        <v>41</v>
      </c>
      <c r="V92">
        <v>5</v>
      </c>
      <c r="W92">
        <v>34</v>
      </c>
      <c r="X92">
        <v>118</v>
      </c>
      <c r="Y92">
        <v>143</v>
      </c>
      <c r="Z92">
        <v>103</v>
      </c>
      <c r="AA92">
        <v>21</v>
      </c>
      <c r="AB92">
        <v>31</v>
      </c>
      <c r="AC92">
        <v>450</v>
      </c>
      <c r="AD92">
        <v>16</v>
      </c>
      <c r="AE92">
        <v>6</v>
      </c>
      <c r="AF92">
        <v>61</v>
      </c>
      <c r="AG92">
        <v>65</v>
      </c>
      <c r="AH92">
        <v>22</v>
      </c>
      <c r="AI92">
        <v>25</v>
      </c>
      <c r="AJ92">
        <v>195</v>
      </c>
      <c r="AK92">
        <v>645</v>
      </c>
    </row>
    <row r="93" spans="20:37">
      <c r="T93">
        <v>81</v>
      </c>
      <c r="U93">
        <v>42</v>
      </c>
      <c r="V93">
        <v>5</v>
      </c>
      <c r="W93">
        <v>68</v>
      </c>
      <c r="X93">
        <v>215</v>
      </c>
      <c r="Y93">
        <v>414</v>
      </c>
      <c r="Z93">
        <v>210</v>
      </c>
      <c r="AA93">
        <v>101</v>
      </c>
      <c r="AB93">
        <v>162</v>
      </c>
      <c r="AC93">
        <v>1170</v>
      </c>
      <c r="AD93">
        <v>38</v>
      </c>
      <c r="AE93">
        <v>39</v>
      </c>
      <c r="AF93">
        <v>322</v>
      </c>
      <c r="AG93">
        <v>159</v>
      </c>
      <c r="AH93">
        <v>44</v>
      </c>
      <c r="AI93">
        <v>257</v>
      </c>
      <c r="AJ93">
        <v>859</v>
      </c>
      <c r="AK93">
        <v>2029</v>
      </c>
    </row>
    <row r="94" spans="20:37">
      <c r="T94">
        <v>81</v>
      </c>
      <c r="U94">
        <v>44</v>
      </c>
      <c r="V94">
        <v>5</v>
      </c>
      <c r="W94">
        <v>3</v>
      </c>
      <c r="X94">
        <v>7</v>
      </c>
      <c r="Y94">
        <v>6</v>
      </c>
      <c r="Z94">
        <v>5</v>
      </c>
      <c r="AA94">
        <v>6</v>
      </c>
      <c r="AB94">
        <v>4</v>
      </c>
      <c r="AC94">
        <v>31</v>
      </c>
      <c r="AD94">
        <v>8</v>
      </c>
      <c r="AE94">
        <v>5</v>
      </c>
      <c r="AF94">
        <v>25</v>
      </c>
      <c r="AG94">
        <v>18</v>
      </c>
      <c r="AH94">
        <v>7</v>
      </c>
      <c r="AI94">
        <v>8</v>
      </c>
      <c r="AJ94">
        <v>71</v>
      </c>
      <c r="AK94">
        <v>102</v>
      </c>
    </row>
    <row r="95" spans="20:37">
      <c r="T95">
        <v>81</v>
      </c>
      <c r="U95">
        <v>45</v>
      </c>
      <c r="V95">
        <v>5</v>
      </c>
      <c r="W95">
        <v>45</v>
      </c>
      <c r="X95">
        <v>110</v>
      </c>
      <c r="Y95">
        <v>139</v>
      </c>
      <c r="Z95">
        <v>207</v>
      </c>
      <c r="AA95">
        <v>28</v>
      </c>
      <c r="AB95">
        <v>136</v>
      </c>
      <c r="AC95">
        <v>665</v>
      </c>
      <c r="AD95">
        <v>10</v>
      </c>
      <c r="AE95">
        <v>0</v>
      </c>
      <c r="AF95">
        <v>83</v>
      </c>
      <c r="AG95">
        <v>47</v>
      </c>
      <c r="AH95">
        <v>12</v>
      </c>
      <c r="AI95">
        <v>29</v>
      </c>
      <c r="AJ95">
        <v>181</v>
      </c>
      <c r="AK95">
        <v>846</v>
      </c>
    </row>
    <row r="96" spans="20:37">
      <c r="T96">
        <v>81</v>
      </c>
      <c r="U96">
        <v>46</v>
      </c>
      <c r="V96">
        <v>5</v>
      </c>
      <c r="W96">
        <v>10</v>
      </c>
      <c r="X96">
        <v>36</v>
      </c>
      <c r="Y96">
        <v>54</v>
      </c>
      <c r="Z96">
        <v>26</v>
      </c>
      <c r="AA96">
        <v>9</v>
      </c>
      <c r="AB96">
        <v>26</v>
      </c>
      <c r="AC96">
        <v>161</v>
      </c>
      <c r="AD96">
        <v>2</v>
      </c>
      <c r="AE96">
        <v>0</v>
      </c>
      <c r="AF96">
        <v>3</v>
      </c>
      <c r="AG96">
        <v>6</v>
      </c>
      <c r="AH96">
        <v>1</v>
      </c>
      <c r="AI96">
        <v>4</v>
      </c>
      <c r="AJ96">
        <v>16</v>
      </c>
      <c r="AK96">
        <v>177</v>
      </c>
    </row>
    <row r="97" spans="20:37">
      <c r="T97">
        <v>81</v>
      </c>
      <c r="U97">
        <v>47</v>
      </c>
      <c r="V97">
        <v>5</v>
      </c>
      <c r="W97">
        <v>66</v>
      </c>
      <c r="X97">
        <v>83</v>
      </c>
      <c r="Y97">
        <v>221</v>
      </c>
      <c r="Z97">
        <v>175</v>
      </c>
      <c r="AA97">
        <v>18</v>
      </c>
      <c r="AB97">
        <v>129</v>
      </c>
      <c r="AC97">
        <v>692</v>
      </c>
      <c r="AD97">
        <v>53</v>
      </c>
      <c r="AE97">
        <v>5</v>
      </c>
      <c r="AF97">
        <v>176</v>
      </c>
      <c r="AG97">
        <v>55</v>
      </c>
      <c r="AH97">
        <v>45</v>
      </c>
      <c r="AI97">
        <v>78</v>
      </c>
      <c r="AJ97">
        <v>412</v>
      </c>
      <c r="AK97">
        <v>1104</v>
      </c>
    </row>
    <row r="98" spans="20:37">
      <c r="T98">
        <v>81</v>
      </c>
      <c r="U98">
        <v>48</v>
      </c>
      <c r="V98">
        <v>5</v>
      </c>
      <c r="W98">
        <v>328</v>
      </c>
      <c r="X98">
        <v>1041</v>
      </c>
      <c r="Y98">
        <v>44</v>
      </c>
      <c r="Z98">
        <v>844</v>
      </c>
      <c r="AA98">
        <v>50</v>
      </c>
      <c r="AB98">
        <v>368</v>
      </c>
      <c r="AC98">
        <v>2675</v>
      </c>
      <c r="AD98">
        <v>393</v>
      </c>
      <c r="AE98">
        <v>378</v>
      </c>
      <c r="AF98">
        <v>399</v>
      </c>
      <c r="AG98">
        <v>298</v>
      </c>
      <c r="AH98">
        <v>61</v>
      </c>
      <c r="AI98">
        <v>419</v>
      </c>
      <c r="AJ98">
        <v>1948</v>
      </c>
      <c r="AK98">
        <v>4623</v>
      </c>
    </row>
    <row r="99" spans="20:37">
      <c r="T99">
        <v>81</v>
      </c>
      <c r="U99">
        <v>49</v>
      </c>
      <c r="V99">
        <v>5</v>
      </c>
      <c r="W99">
        <v>48</v>
      </c>
      <c r="X99">
        <v>49</v>
      </c>
      <c r="Y99">
        <v>81</v>
      </c>
      <c r="Z99">
        <v>47</v>
      </c>
      <c r="AA99">
        <v>0</v>
      </c>
      <c r="AB99">
        <v>12</v>
      </c>
      <c r="AC99">
        <v>237</v>
      </c>
      <c r="AD99">
        <v>16</v>
      </c>
      <c r="AE99">
        <v>4</v>
      </c>
      <c r="AF99">
        <v>29</v>
      </c>
      <c r="AG99">
        <v>31</v>
      </c>
      <c r="AH99">
        <v>22</v>
      </c>
      <c r="AI99">
        <v>25</v>
      </c>
      <c r="AJ99">
        <v>127</v>
      </c>
      <c r="AK99">
        <v>364</v>
      </c>
    </row>
    <row r="100" spans="20:37">
      <c r="T100">
        <v>81</v>
      </c>
      <c r="U100">
        <v>50</v>
      </c>
      <c r="V100">
        <v>5</v>
      </c>
      <c r="W100">
        <v>13</v>
      </c>
      <c r="X100">
        <v>14</v>
      </c>
      <c r="Y100">
        <v>17</v>
      </c>
      <c r="Z100">
        <v>34</v>
      </c>
      <c r="AA100">
        <v>0</v>
      </c>
      <c r="AB100">
        <v>27</v>
      </c>
      <c r="AC100">
        <v>105</v>
      </c>
      <c r="AD100">
        <v>0</v>
      </c>
      <c r="AE100">
        <v>0</v>
      </c>
      <c r="AF100">
        <v>3</v>
      </c>
      <c r="AG100">
        <v>4</v>
      </c>
      <c r="AH100">
        <v>1</v>
      </c>
      <c r="AI100">
        <v>1</v>
      </c>
      <c r="AJ100">
        <v>9</v>
      </c>
      <c r="AK100">
        <v>114</v>
      </c>
    </row>
    <row r="101" spans="20:37">
      <c r="T101">
        <v>81</v>
      </c>
      <c r="U101">
        <v>51</v>
      </c>
      <c r="V101">
        <v>5</v>
      </c>
      <c r="W101">
        <v>58</v>
      </c>
      <c r="X101">
        <v>108</v>
      </c>
      <c r="Y101">
        <v>156</v>
      </c>
      <c r="Z101">
        <v>212</v>
      </c>
      <c r="AA101">
        <v>22</v>
      </c>
      <c r="AB101">
        <v>105</v>
      </c>
      <c r="AC101">
        <v>661</v>
      </c>
      <c r="AD101">
        <v>34</v>
      </c>
      <c r="AE101">
        <v>16</v>
      </c>
      <c r="AF101">
        <v>115</v>
      </c>
      <c r="AG101">
        <v>109</v>
      </c>
      <c r="AH101">
        <v>36</v>
      </c>
      <c r="AI101">
        <v>40</v>
      </c>
      <c r="AJ101">
        <v>350</v>
      </c>
      <c r="AK101">
        <v>1011</v>
      </c>
    </row>
    <row r="102" spans="20:37">
      <c r="T102">
        <v>81</v>
      </c>
      <c r="U102">
        <v>53</v>
      </c>
      <c r="V102">
        <v>5</v>
      </c>
      <c r="W102">
        <v>27</v>
      </c>
      <c r="X102">
        <v>111</v>
      </c>
      <c r="Y102">
        <v>94</v>
      </c>
      <c r="Z102">
        <v>78</v>
      </c>
      <c r="AA102">
        <v>41</v>
      </c>
      <c r="AB102">
        <v>2</v>
      </c>
      <c r="AC102">
        <v>353</v>
      </c>
      <c r="AD102">
        <v>67</v>
      </c>
      <c r="AE102">
        <v>41</v>
      </c>
      <c r="AF102">
        <v>200</v>
      </c>
      <c r="AG102">
        <v>114</v>
      </c>
      <c r="AH102">
        <v>80</v>
      </c>
      <c r="AI102">
        <v>7</v>
      </c>
      <c r="AJ102">
        <v>509</v>
      </c>
      <c r="AK102">
        <v>862</v>
      </c>
    </row>
    <row r="103" spans="20:37">
      <c r="T103">
        <v>81</v>
      </c>
      <c r="U103">
        <v>54</v>
      </c>
      <c r="V103">
        <v>5</v>
      </c>
      <c r="W103">
        <v>17</v>
      </c>
      <c r="X103">
        <v>41</v>
      </c>
      <c r="Y103">
        <v>98</v>
      </c>
      <c r="Z103">
        <v>155</v>
      </c>
      <c r="AA103">
        <v>15</v>
      </c>
      <c r="AB103">
        <v>22</v>
      </c>
      <c r="AC103">
        <v>348</v>
      </c>
      <c r="AD103">
        <v>12</v>
      </c>
      <c r="AE103">
        <v>6</v>
      </c>
      <c r="AF103">
        <v>26</v>
      </c>
      <c r="AG103">
        <v>9</v>
      </c>
      <c r="AH103">
        <v>2</v>
      </c>
      <c r="AI103">
        <v>7</v>
      </c>
      <c r="AJ103">
        <v>62</v>
      </c>
      <c r="AK103">
        <v>410</v>
      </c>
    </row>
    <row r="104" spans="20:37">
      <c r="T104">
        <v>81</v>
      </c>
      <c r="U104">
        <v>55</v>
      </c>
      <c r="V104">
        <v>5</v>
      </c>
      <c r="W104">
        <v>22</v>
      </c>
      <c r="X104">
        <v>169</v>
      </c>
      <c r="Y104">
        <v>170</v>
      </c>
      <c r="Z104">
        <v>171</v>
      </c>
      <c r="AA104">
        <v>37</v>
      </c>
      <c r="AB104">
        <v>133</v>
      </c>
      <c r="AC104">
        <v>702</v>
      </c>
      <c r="AD104">
        <v>8</v>
      </c>
      <c r="AE104">
        <v>17</v>
      </c>
      <c r="AF104">
        <v>89</v>
      </c>
      <c r="AG104">
        <v>46</v>
      </c>
      <c r="AH104">
        <v>16</v>
      </c>
      <c r="AI104">
        <v>38</v>
      </c>
      <c r="AJ104">
        <v>214</v>
      </c>
      <c r="AK104">
        <v>916</v>
      </c>
    </row>
    <row r="105" spans="20:37">
      <c r="T105">
        <v>81</v>
      </c>
      <c r="U105">
        <v>56</v>
      </c>
      <c r="V105">
        <v>5</v>
      </c>
      <c r="W105">
        <v>69</v>
      </c>
      <c r="X105">
        <v>33</v>
      </c>
      <c r="Y105">
        <v>57</v>
      </c>
      <c r="Z105">
        <v>29</v>
      </c>
      <c r="AA105">
        <v>5</v>
      </c>
      <c r="AB105">
        <v>36</v>
      </c>
      <c r="AC105">
        <v>229</v>
      </c>
      <c r="AD105">
        <v>3</v>
      </c>
      <c r="AE105">
        <v>0</v>
      </c>
      <c r="AF105">
        <v>11</v>
      </c>
      <c r="AG105">
        <v>10</v>
      </c>
      <c r="AH105">
        <v>7</v>
      </c>
      <c r="AI105">
        <v>4</v>
      </c>
      <c r="AJ105">
        <v>35</v>
      </c>
      <c r="AK105">
        <v>264</v>
      </c>
    </row>
    <row r="106" spans="20:37">
      <c r="T106">
        <v>81</v>
      </c>
      <c r="U106">
        <v>57</v>
      </c>
      <c r="V106">
        <v>5</v>
      </c>
      <c r="W106">
        <v>2397</v>
      </c>
      <c r="X106">
        <v>6484</v>
      </c>
      <c r="Y106">
        <v>5361</v>
      </c>
      <c r="Z106">
        <v>7663</v>
      </c>
      <c r="AA106">
        <v>1786</v>
      </c>
      <c r="AB106">
        <v>4779</v>
      </c>
      <c r="AC106">
        <v>28470</v>
      </c>
      <c r="AD106">
        <v>2155</v>
      </c>
      <c r="AE106">
        <v>2195</v>
      </c>
      <c r="AF106">
        <v>5868</v>
      </c>
      <c r="AG106">
        <v>4835</v>
      </c>
      <c r="AH106">
        <v>2051</v>
      </c>
      <c r="AI106">
        <v>3727</v>
      </c>
      <c r="AJ106">
        <v>20831</v>
      </c>
      <c r="AK106">
        <v>49301</v>
      </c>
    </row>
    <row r="107" spans="20:37">
      <c r="T107">
        <v>81</v>
      </c>
      <c r="U107">
        <v>72</v>
      </c>
      <c r="V107">
        <v>5</v>
      </c>
      <c r="W107">
        <v>0</v>
      </c>
      <c r="X107">
        <v>91</v>
      </c>
      <c r="Y107">
        <v>42</v>
      </c>
      <c r="Z107">
        <v>42</v>
      </c>
      <c r="AA107">
        <v>28</v>
      </c>
      <c r="AB107">
        <v>72</v>
      </c>
      <c r="AC107">
        <v>275</v>
      </c>
      <c r="AD107">
        <v>0</v>
      </c>
      <c r="AE107">
        <v>35</v>
      </c>
      <c r="AF107">
        <v>88</v>
      </c>
      <c r="AG107">
        <v>46</v>
      </c>
      <c r="AH107">
        <v>16</v>
      </c>
      <c r="AI107">
        <v>43</v>
      </c>
      <c r="AJ107">
        <v>228</v>
      </c>
      <c r="AK107">
        <v>503</v>
      </c>
    </row>
    <row r="108" spans="20:37">
      <c r="T108">
        <v>81</v>
      </c>
      <c r="U108">
        <v>99</v>
      </c>
      <c r="V108">
        <v>5</v>
      </c>
      <c r="W108">
        <v>2397</v>
      </c>
      <c r="X108">
        <v>6575</v>
      </c>
      <c r="Y108">
        <v>5403</v>
      </c>
      <c r="Z108">
        <v>7705</v>
      </c>
      <c r="AA108">
        <v>1814</v>
      </c>
      <c r="AB108">
        <v>4851</v>
      </c>
      <c r="AC108">
        <v>28745</v>
      </c>
      <c r="AD108">
        <v>2155</v>
      </c>
      <c r="AE108">
        <v>2230</v>
      </c>
      <c r="AF108">
        <v>5956</v>
      </c>
      <c r="AG108">
        <v>4881</v>
      </c>
      <c r="AH108">
        <v>2067</v>
      </c>
      <c r="AI108">
        <v>3770</v>
      </c>
      <c r="AJ108">
        <v>21059</v>
      </c>
      <c r="AK108">
        <v>49804</v>
      </c>
    </row>
    <row r="109" spans="20:37">
      <c r="T109">
        <v>82</v>
      </c>
      <c r="U109">
        <v>1</v>
      </c>
      <c r="V109">
        <v>5</v>
      </c>
      <c r="W109">
        <v>36</v>
      </c>
      <c r="X109">
        <v>135</v>
      </c>
      <c r="Y109">
        <v>165</v>
      </c>
      <c r="Z109">
        <v>136</v>
      </c>
      <c r="AA109">
        <v>35</v>
      </c>
      <c r="AB109">
        <v>50</v>
      </c>
      <c r="AC109">
        <v>557</v>
      </c>
      <c r="AD109">
        <v>18</v>
      </c>
      <c r="AE109">
        <v>0</v>
      </c>
      <c r="AF109">
        <v>57</v>
      </c>
      <c r="AG109">
        <v>69</v>
      </c>
      <c r="AH109">
        <v>58</v>
      </c>
      <c r="AI109">
        <v>80</v>
      </c>
      <c r="AJ109">
        <v>282</v>
      </c>
      <c r="AK109">
        <v>839</v>
      </c>
    </row>
    <row r="110" spans="20:37">
      <c r="T110">
        <v>82</v>
      </c>
      <c r="U110">
        <v>2</v>
      </c>
      <c r="V110">
        <v>5</v>
      </c>
      <c r="W110">
        <v>35</v>
      </c>
      <c r="X110">
        <v>0</v>
      </c>
      <c r="Y110">
        <v>19</v>
      </c>
      <c r="Z110">
        <v>17</v>
      </c>
      <c r="AA110">
        <v>3</v>
      </c>
      <c r="AB110">
        <v>3</v>
      </c>
      <c r="AC110">
        <v>77</v>
      </c>
      <c r="AD110">
        <v>1</v>
      </c>
      <c r="AE110">
        <v>0</v>
      </c>
      <c r="AF110">
        <v>8</v>
      </c>
      <c r="AG110">
        <v>5</v>
      </c>
      <c r="AH110">
        <v>2</v>
      </c>
      <c r="AI110">
        <v>12</v>
      </c>
      <c r="AJ110">
        <v>28</v>
      </c>
      <c r="AK110">
        <v>105</v>
      </c>
    </row>
    <row r="111" spans="20:37">
      <c r="T111">
        <v>82</v>
      </c>
      <c r="U111">
        <v>4</v>
      </c>
      <c r="V111">
        <v>5</v>
      </c>
      <c r="W111">
        <v>95</v>
      </c>
      <c r="X111">
        <v>80</v>
      </c>
      <c r="Y111">
        <v>98</v>
      </c>
      <c r="Z111">
        <v>112</v>
      </c>
      <c r="AA111">
        <v>9</v>
      </c>
      <c r="AB111">
        <v>62</v>
      </c>
      <c r="AC111">
        <v>456</v>
      </c>
      <c r="AD111">
        <v>16</v>
      </c>
      <c r="AE111">
        <v>3</v>
      </c>
      <c r="AF111">
        <v>67</v>
      </c>
      <c r="AG111">
        <v>121</v>
      </c>
      <c r="AH111">
        <v>20</v>
      </c>
      <c r="AI111">
        <v>41</v>
      </c>
      <c r="AJ111">
        <v>268</v>
      </c>
      <c r="AK111">
        <v>724</v>
      </c>
    </row>
    <row r="112" spans="20:37">
      <c r="T112">
        <v>82</v>
      </c>
      <c r="U112">
        <v>5</v>
      </c>
      <c r="V112">
        <v>5</v>
      </c>
      <c r="W112">
        <v>21</v>
      </c>
      <c r="X112">
        <v>100</v>
      </c>
      <c r="Y112">
        <v>134</v>
      </c>
      <c r="Z112">
        <v>118</v>
      </c>
      <c r="AA112">
        <v>6</v>
      </c>
      <c r="AB112">
        <v>72</v>
      </c>
      <c r="AC112">
        <v>451</v>
      </c>
      <c r="AD112">
        <v>14</v>
      </c>
      <c r="AE112">
        <v>12</v>
      </c>
      <c r="AF112">
        <v>25</v>
      </c>
      <c r="AG112">
        <v>9</v>
      </c>
      <c r="AH112">
        <v>4</v>
      </c>
      <c r="AI112">
        <v>35</v>
      </c>
      <c r="AJ112">
        <v>99</v>
      </c>
      <c r="AK112">
        <v>550</v>
      </c>
    </row>
    <row r="113" spans="20:37">
      <c r="T113">
        <v>82</v>
      </c>
      <c r="U113">
        <v>6</v>
      </c>
      <c r="V113">
        <v>5</v>
      </c>
      <c r="W113">
        <v>227</v>
      </c>
      <c r="X113">
        <v>387</v>
      </c>
      <c r="Y113">
        <v>433</v>
      </c>
      <c r="Z113">
        <v>503</v>
      </c>
      <c r="AA113">
        <v>133</v>
      </c>
      <c r="AB113">
        <v>210</v>
      </c>
      <c r="AC113">
        <v>1893</v>
      </c>
      <c r="AD113">
        <v>229</v>
      </c>
      <c r="AE113">
        <v>288</v>
      </c>
      <c r="AF113">
        <v>1152</v>
      </c>
      <c r="AG113">
        <v>597</v>
      </c>
      <c r="AH113">
        <v>215</v>
      </c>
      <c r="AI113">
        <v>241</v>
      </c>
      <c r="AJ113">
        <v>2722</v>
      </c>
      <c r="AK113">
        <v>4615</v>
      </c>
    </row>
    <row r="114" spans="20:37">
      <c r="T114">
        <v>82</v>
      </c>
      <c r="U114">
        <v>8</v>
      </c>
      <c r="V114">
        <v>5</v>
      </c>
      <c r="W114">
        <v>84</v>
      </c>
      <c r="X114">
        <v>90</v>
      </c>
      <c r="Y114">
        <v>72</v>
      </c>
      <c r="Z114">
        <v>100</v>
      </c>
      <c r="AA114">
        <v>41</v>
      </c>
      <c r="AB114">
        <v>28</v>
      </c>
      <c r="AC114">
        <v>415</v>
      </c>
      <c r="AD114">
        <v>47</v>
      </c>
      <c r="AE114">
        <v>18</v>
      </c>
      <c r="AF114">
        <v>89</v>
      </c>
      <c r="AG114">
        <v>54</v>
      </c>
      <c r="AH114">
        <v>27</v>
      </c>
      <c r="AI114">
        <v>18</v>
      </c>
      <c r="AJ114">
        <v>253</v>
      </c>
      <c r="AK114">
        <v>668</v>
      </c>
    </row>
    <row r="115" spans="20:37">
      <c r="T115">
        <v>82</v>
      </c>
      <c r="U115">
        <v>9</v>
      </c>
      <c r="V115">
        <v>5</v>
      </c>
      <c r="W115">
        <v>15</v>
      </c>
      <c r="X115">
        <v>27</v>
      </c>
      <c r="Y115">
        <v>46</v>
      </c>
      <c r="Z115">
        <v>46</v>
      </c>
      <c r="AA115">
        <v>20</v>
      </c>
      <c r="AB115">
        <v>28</v>
      </c>
      <c r="AC115">
        <v>182</v>
      </c>
      <c r="AD115">
        <v>68</v>
      </c>
      <c r="AE115">
        <v>19</v>
      </c>
      <c r="AF115">
        <v>97</v>
      </c>
      <c r="AG115">
        <v>67</v>
      </c>
      <c r="AH115">
        <v>53</v>
      </c>
      <c r="AI115">
        <v>29</v>
      </c>
      <c r="AJ115">
        <v>333</v>
      </c>
      <c r="AK115">
        <v>515</v>
      </c>
    </row>
    <row r="116" spans="20:37">
      <c r="T116">
        <v>82</v>
      </c>
      <c r="U116">
        <v>10</v>
      </c>
      <c r="V116">
        <v>5</v>
      </c>
      <c r="W116">
        <v>1</v>
      </c>
      <c r="X116">
        <v>21</v>
      </c>
      <c r="Y116">
        <v>15</v>
      </c>
      <c r="Z116">
        <v>20</v>
      </c>
      <c r="AA116">
        <v>2</v>
      </c>
      <c r="AB116">
        <v>15</v>
      </c>
      <c r="AC116">
        <v>74</v>
      </c>
      <c r="AD116">
        <v>8</v>
      </c>
      <c r="AE116">
        <v>2</v>
      </c>
      <c r="AF116">
        <v>23</v>
      </c>
      <c r="AG116">
        <v>8</v>
      </c>
      <c r="AH116">
        <v>2</v>
      </c>
      <c r="AI116">
        <v>5</v>
      </c>
      <c r="AJ116">
        <v>48</v>
      </c>
      <c r="AK116">
        <v>122</v>
      </c>
    </row>
    <row r="117" spans="20:37">
      <c r="T117">
        <v>82</v>
      </c>
      <c r="U117">
        <v>11</v>
      </c>
      <c r="V117">
        <v>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4</v>
      </c>
      <c r="AE117">
        <v>3</v>
      </c>
      <c r="AF117">
        <v>9</v>
      </c>
      <c r="AG117">
        <v>18</v>
      </c>
      <c r="AH117">
        <v>0</v>
      </c>
      <c r="AI117">
        <v>1</v>
      </c>
      <c r="AJ117">
        <v>35</v>
      </c>
      <c r="AK117">
        <v>35</v>
      </c>
    </row>
    <row r="118" spans="20:37">
      <c r="T118">
        <v>82</v>
      </c>
      <c r="U118">
        <v>12</v>
      </c>
      <c r="V118">
        <v>5</v>
      </c>
      <c r="W118">
        <v>61</v>
      </c>
      <c r="X118">
        <v>392</v>
      </c>
      <c r="Y118">
        <v>200</v>
      </c>
      <c r="Z118">
        <v>35</v>
      </c>
      <c r="AA118">
        <v>70</v>
      </c>
      <c r="AB118">
        <v>449</v>
      </c>
      <c r="AC118">
        <v>1207</v>
      </c>
      <c r="AD118">
        <v>118</v>
      </c>
      <c r="AE118">
        <v>87</v>
      </c>
      <c r="AF118">
        <v>421</v>
      </c>
      <c r="AG118">
        <v>334</v>
      </c>
      <c r="AH118">
        <v>0</v>
      </c>
      <c r="AI118">
        <v>486</v>
      </c>
      <c r="AJ118">
        <v>1446</v>
      </c>
      <c r="AK118">
        <v>2653</v>
      </c>
    </row>
    <row r="119" spans="20:37">
      <c r="T119">
        <v>82</v>
      </c>
      <c r="U119">
        <v>13</v>
      </c>
      <c r="V119">
        <v>5</v>
      </c>
      <c r="W119">
        <v>78</v>
      </c>
      <c r="X119">
        <v>140</v>
      </c>
      <c r="Y119">
        <v>198</v>
      </c>
      <c r="Z119">
        <v>187</v>
      </c>
      <c r="AA119">
        <v>36</v>
      </c>
      <c r="AB119">
        <v>125</v>
      </c>
      <c r="AC119">
        <v>764</v>
      </c>
      <c r="AD119">
        <v>64</v>
      </c>
      <c r="AE119">
        <v>22</v>
      </c>
      <c r="AF119">
        <v>144</v>
      </c>
      <c r="AG119">
        <v>81</v>
      </c>
      <c r="AH119">
        <v>72</v>
      </c>
      <c r="AI119">
        <v>82</v>
      </c>
      <c r="AJ119">
        <v>465</v>
      </c>
      <c r="AK119">
        <v>1229</v>
      </c>
    </row>
    <row r="120" spans="20:37">
      <c r="T120">
        <v>82</v>
      </c>
      <c r="U120">
        <v>15</v>
      </c>
      <c r="V120">
        <v>5</v>
      </c>
      <c r="W120">
        <v>2</v>
      </c>
      <c r="X120">
        <v>5</v>
      </c>
      <c r="Y120">
        <v>45</v>
      </c>
      <c r="Z120">
        <v>24</v>
      </c>
      <c r="AA120">
        <v>6</v>
      </c>
      <c r="AB120">
        <v>3</v>
      </c>
      <c r="AC120">
        <v>85</v>
      </c>
      <c r="AD120">
        <v>7</v>
      </c>
      <c r="AE120">
        <v>22</v>
      </c>
      <c r="AF120">
        <v>14</v>
      </c>
      <c r="AG120">
        <v>17</v>
      </c>
      <c r="AH120">
        <v>10</v>
      </c>
      <c r="AI120">
        <v>8</v>
      </c>
      <c r="AJ120">
        <v>78</v>
      </c>
      <c r="AK120">
        <v>163</v>
      </c>
    </row>
    <row r="121" spans="20:37">
      <c r="T121">
        <v>82</v>
      </c>
      <c r="U121">
        <v>16</v>
      </c>
      <c r="V121">
        <v>5</v>
      </c>
      <c r="W121">
        <v>31</v>
      </c>
      <c r="X121">
        <v>79</v>
      </c>
      <c r="Y121">
        <v>20</v>
      </c>
      <c r="Z121">
        <v>44</v>
      </c>
      <c r="AA121">
        <v>8</v>
      </c>
      <c r="AB121">
        <v>37</v>
      </c>
      <c r="AC121">
        <v>219</v>
      </c>
      <c r="AD121">
        <v>7</v>
      </c>
      <c r="AE121">
        <v>0</v>
      </c>
      <c r="AF121">
        <v>9</v>
      </c>
      <c r="AG121">
        <v>7</v>
      </c>
      <c r="AH121">
        <v>4</v>
      </c>
      <c r="AI121">
        <v>10</v>
      </c>
      <c r="AJ121">
        <v>37</v>
      </c>
      <c r="AK121">
        <v>256</v>
      </c>
    </row>
    <row r="122" spans="20:37">
      <c r="T122">
        <v>82</v>
      </c>
      <c r="U122">
        <v>17</v>
      </c>
      <c r="V122">
        <v>5</v>
      </c>
      <c r="W122">
        <v>47</v>
      </c>
      <c r="X122">
        <v>30</v>
      </c>
      <c r="Y122">
        <v>288</v>
      </c>
      <c r="Z122">
        <v>176</v>
      </c>
      <c r="AA122">
        <v>33</v>
      </c>
      <c r="AB122">
        <v>120</v>
      </c>
      <c r="AC122">
        <v>694</v>
      </c>
      <c r="AD122">
        <v>84</v>
      </c>
      <c r="AE122">
        <v>3</v>
      </c>
      <c r="AF122">
        <v>240</v>
      </c>
      <c r="AG122">
        <v>395</v>
      </c>
      <c r="AH122">
        <v>80</v>
      </c>
      <c r="AI122">
        <v>155</v>
      </c>
      <c r="AJ122">
        <v>957</v>
      </c>
      <c r="AK122">
        <v>1651</v>
      </c>
    </row>
    <row r="123" spans="20:37">
      <c r="T123">
        <v>82</v>
      </c>
      <c r="U123">
        <v>18</v>
      </c>
      <c r="V123">
        <v>5</v>
      </c>
      <c r="W123">
        <v>54</v>
      </c>
      <c r="X123">
        <v>92</v>
      </c>
      <c r="Y123">
        <v>133</v>
      </c>
      <c r="Z123">
        <v>183</v>
      </c>
      <c r="AA123">
        <v>38</v>
      </c>
      <c r="AB123">
        <v>98</v>
      </c>
      <c r="AC123">
        <v>598</v>
      </c>
      <c r="AD123">
        <v>25</v>
      </c>
      <c r="AE123">
        <v>11</v>
      </c>
      <c r="AF123">
        <v>116</v>
      </c>
      <c r="AG123">
        <v>115</v>
      </c>
      <c r="AH123">
        <v>42</v>
      </c>
      <c r="AI123">
        <v>54</v>
      </c>
      <c r="AJ123">
        <v>363</v>
      </c>
      <c r="AK123">
        <v>961</v>
      </c>
    </row>
    <row r="124" spans="20:37">
      <c r="T124">
        <v>82</v>
      </c>
      <c r="U124">
        <v>19</v>
      </c>
      <c r="V124">
        <v>5</v>
      </c>
      <c r="W124">
        <v>22</v>
      </c>
      <c r="X124">
        <v>84</v>
      </c>
      <c r="Y124">
        <v>69</v>
      </c>
      <c r="Z124">
        <v>100</v>
      </c>
      <c r="AA124">
        <v>36</v>
      </c>
      <c r="AB124">
        <v>54</v>
      </c>
      <c r="AC124">
        <v>365</v>
      </c>
      <c r="AD124">
        <v>9</v>
      </c>
      <c r="AE124">
        <v>0</v>
      </c>
      <c r="AF124">
        <v>51</v>
      </c>
      <c r="AG124">
        <v>32</v>
      </c>
      <c r="AH124">
        <v>7</v>
      </c>
      <c r="AI124">
        <v>16</v>
      </c>
      <c r="AJ124">
        <v>115</v>
      </c>
      <c r="AK124">
        <v>480</v>
      </c>
    </row>
    <row r="125" spans="20:37">
      <c r="T125">
        <v>82</v>
      </c>
      <c r="U125">
        <v>20</v>
      </c>
      <c r="V125">
        <v>5</v>
      </c>
      <c r="W125">
        <v>15</v>
      </c>
      <c r="X125">
        <v>124</v>
      </c>
      <c r="Y125">
        <v>72</v>
      </c>
      <c r="Z125">
        <v>84</v>
      </c>
      <c r="AA125">
        <v>7</v>
      </c>
      <c r="AB125">
        <v>61</v>
      </c>
      <c r="AC125">
        <v>363</v>
      </c>
      <c r="AD125">
        <v>24</v>
      </c>
      <c r="AE125">
        <v>10</v>
      </c>
      <c r="AF125">
        <v>38</v>
      </c>
      <c r="AG125">
        <v>32</v>
      </c>
      <c r="AH125">
        <v>6</v>
      </c>
      <c r="AI125">
        <v>25</v>
      </c>
      <c r="AJ125">
        <v>135</v>
      </c>
      <c r="AK125">
        <v>498</v>
      </c>
    </row>
    <row r="126" spans="20:37">
      <c r="T126">
        <v>82</v>
      </c>
      <c r="U126">
        <v>21</v>
      </c>
      <c r="V126">
        <v>5</v>
      </c>
      <c r="W126">
        <v>35</v>
      </c>
      <c r="X126">
        <v>105</v>
      </c>
      <c r="Y126">
        <v>102</v>
      </c>
      <c r="Z126">
        <v>221</v>
      </c>
      <c r="AA126">
        <v>90</v>
      </c>
      <c r="AB126">
        <v>65</v>
      </c>
      <c r="AC126">
        <v>618</v>
      </c>
      <c r="AD126">
        <v>28</v>
      </c>
      <c r="AE126">
        <v>2</v>
      </c>
      <c r="AF126">
        <v>53</v>
      </c>
      <c r="AG126">
        <v>62</v>
      </c>
      <c r="AH126">
        <v>33</v>
      </c>
      <c r="AI126">
        <v>26</v>
      </c>
      <c r="AJ126">
        <v>204</v>
      </c>
      <c r="AK126">
        <v>822</v>
      </c>
    </row>
    <row r="127" spans="20:37">
      <c r="T127">
        <v>82</v>
      </c>
      <c r="U127">
        <v>22</v>
      </c>
      <c r="V127">
        <v>5</v>
      </c>
      <c r="W127">
        <v>34</v>
      </c>
      <c r="X127">
        <v>85</v>
      </c>
      <c r="Y127">
        <v>117</v>
      </c>
      <c r="Z127">
        <v>282</v>
      </c>
      <c r="AA127">
        <v>49</v>
      </c>
      <c r="AB127">
        <v>106</v>
      </c>
      <c r="AC127">
        <v>673</v>
      </c>
      <c r="AD127">
        <v>37</v>
      </c>
      <c r="AE127">
        <v>0</v>
      </c>
      <c r="AF127">
        <v>151</v>
      </c>
      <c r="AG127">
        <v>50</v>
      </c>
      <c r="AH127">
        <v>71</v>
      </c>
      <c r="AI127">
        <v>109</v>
      </c>
      <c r="AJ127">
        <v>418</v>
      </c>
      <c r="AK127">
        <v>1091</v>
      </c>
    </row>
    <row r="128" spans="20:37">
      <c r="T128">
        <v>82</v>
      </c>
      <c r="U128">
        <v>23</v>
      </c>
      <c r="V128">
        <v>5</v>
      </c>
      <c r="W128">
        <v>2</v>
      </c>
      <c r="X128">
        <v>23</v>
      </c>
      <c r="Y128">
        <v>31</v>
      </c>
      <c r="Z128">
        <v>41</v>
      </c>
      <c r="AA128">
        <v>7</v>
      </c>
      <c r="AB128">
        <v>25</v>
      </c>
      <c r="AC128">
        <v>129</v>
      </c>
      <c r="AD128">
        <v>3</v>
      </c>
      <c r="AE128">
        <v>0</v>
      </c>
      <c r="AF128">
        <v>12</v>
      </c>
      <c r="AG128">
        <v>12</v>
      </c>
      <c r="AH128">
        <v>4</v>
      </c>
      <c r="AI128">
        <v>6</v>
      </c>
      <c r="AJ128">
        <v>37</v>
      </c>
      <c r="AK128">
        <v>166</v>
      </c>
    </row>
    <row r="129" spans="20:37">
      <c r="T129">
        <v>82</v>
      </c>
      <c r="U129">
        <v>24</v>
      </c>
      <c r="V129">
        <v>5</v>
      </c>
      <c r="W129">
        <v>35</v>
      </c>
      <c r="X129">
        <v>52</v>
      </c>
      <c r="Y129">
        <v>96</v>
      </c>
      <c r="Z129">
        <v>63</v>
      </c>
      <c r="AA129">
        <v>26</v>
      </c>
      <c r="AB129">
        <v>48</v>
      </c>
      <c r="AC129">
        <v>320</v>
      </c>
      <c r="AD129">
        <v>37</v>
      </c>
      <c r="AE129">
        <v>22</v>
      </c>
      <c r="AF129">
        <v>119</v>
      </c>
      <c r="AG129">
        <v>54</v>
      </c>
      <c r="AH129">
        <v>31</v>
      </c>
      <c r="AI129">
        <v>57</v>
      </c>
      <c r="AJ129">
        <v>320</v>
      </c>
      <c r="AK129">
        <v>640</v>
      </c>
    </row>
    <row r="130" spans="20:37">
      <c r="T130">
        <v>82</v>
      </c>
      <c r="U130">
        <v>25</v>
      </c>
      <c r="V130">
        <v>5</v>
      </c>
      <c r="W130">
        <v>11</v>
      </c>
      <c r="X130">
        <v>16</v>
      </c>
      <c r="Y130">
        <v>26</v>
      </c>
      <c r="Z130">
        <v>41</v>
      </c>
      <c r="AA130">
        <v>18</v>
      </c>
      <c r="AB130">
        <v>65</v>
      </c>
      <c r="AC130">
        <v>177</v>
      </c>
      <c r="AD130">
        <v>31</v>
      </c>
      <c r="AE130">
        <v>26</v>
      </c>
      <c r="AF130">
        <v>141</v>
      </c>
      <c r="AG130">
        <v>92</v>
      </c>
      <c r="AH130">
        <v>65</v>
      </c>
      <c r="AI130">
        <v>127</v>
      </c>
      <c r="AJ130">
        <v>482</v>
      </c>
      <c r="AK130">
        <v>659</v>
      </c>
    </row>
    <row r="131" spans="20:37">
      <c r="T131">
        <v>82</v>
      </c>
      <c r="U131">
        <v>26</v>
      </c>
      <c r="V131">
        <v>5</v>
      </c>
      <c r="W131">
        <v>45</v>
      </c>
      <c r="X131">
        <v>117</v>
      </c>
      <c r="Y131">
        <v>142</v>
      </c>
      <c r="Z131">
        <v>270</v>
      </c>
      <c r="AA131">
        <v>61</v>
      </c>
      <c r="AB131">
        <v>120</v>
      </c>
      <c r="AC131">
        <v>755</v>
      </c>
      <c r="AD131">
        <v>48</v>
      </c>
      <c r="AE131">
        <v>21</v>
      </c>
      <c r="AF131">
        <v>185</v>
      </c>
      <c r="AG131">
        <v>84</v>
      </c>
      <c r="AH131">
        <v>11</v>
      </c>
      <c r="AI131">
        <v>288</v>
      </c>
      <c r="AJ131">
        <v>637</v>
      </c>
      <c r="AK131">
        <v>1392</v>
      </c>
    </row>
    <row r="132" spans="20:37">
      <c r="T132">
        <v>82</v>
      </c>
      <c r="U132">
        <v>27</v>
      </c>
      <c r="V132">
        <v>5</v>
      </c>
      <c r="W132">
        <v>11</v>
      </c>
      <c r="X132">
        <v>108</v>
      </c>
      <c r="Y132">
        <v>93</v>
      </c>
      <c r="Z132">
        <v>100</v>
      </c>
      <c r="AA132">
        <v>34</v>
      </c>
      <c r="AB132">
        <v>60</v>
      </c>
      <c r="AC132">
        <v>406</v>
      </c>
      <c r="AD132">
        <v>18</v>
      </c>
      <c r="AE132">
        <v>3</v>
      </c>
      <c r="AF132">
        <v>34</v>
      </c>
      <c r="AG132">
        <v>65</v>
      </c>
      <c r="AH132">
        <v>31</v>
      </c>
      <c r="AI132">
        <v>14</v>
      </c>
      <c r="AJ132">
        <v>165</v>
      </c>
      <c r="AK132">
        <v>571</v>
      </c>
    </row>
    <row r="133" spans="20:37">
      <c r="T133">
        <v>82</v>
      </c>
      <c r="U133">
        <v>28</v>
      </c>
      <c r="V133">
        <v>5</v>
      </c>
      <c r="W133">
        <v>30</v>
      </c>
      <c r="X133">
        <v>103</v>
      </c>
      <c r="Y133">
        <v>131</v>
      </c>
      <c r="Z133">
        <v>158</v>
      </c>
      <c r="AA133">
        <v>14</v>
      </c>
      <c r="AB133">
        <v>103</v>
      </c>
      <c r="AC133">
        <v>539</v>
      </c>
      <c r="AD133">
        <v>20</v>
      </c>
      <c r="AE133">
        <v>5</v>
      </c>
      <c r="AF133">
        <v>87</v>
      </c>
      <c r="AG133">
        <v>31</v>
      </c>
      <c r="AH133">
        <v>16</v>
      </c>
      <c r="AI133">
        <v>32</v>
      </c>
      <c r="AJ133">
        <v>191</v>
      </c>
      <c r="AK133">
        <v>730</v>
      </c>
    </row>
    <row r="134" spans="20:37">
      <c r="T134">
        <v>82</v>
      </c>
      <c r="U134">
        <v>29</v>
      </c>
      <c r="V134">
        <v>5</v>
      </c>
      <c r="W134">
        <v>31</v>
      </c>
      <c r="X134">
        <v>99</v>
      </c>
      <c r="Y134">
        <v>129</v>
      </c>
      <c r="Z134">
        <v>195</v>
      </c>
      <c r="AA134">
        <v>8</v>
      </c>
      <c r="AB134">
        <v>71</v>
      </c>
      <c r="AC134">
        <v>533</v>
      </c>
      <c r="AD134">
        <v>71</v>
      </c>
      <c r="AE134">
        <v>25</v>
      </c>
      <c r="AF134">
        <v>122</v>
      </c>
      <c r="AG134">
        <v>73</v>
      </c>
      <c r="AH134">
        <v>18</v>
      </c>
      <c r="AI134">
        <v>48</v>
      </c>
      <c r="AJ134">
        <v>357</v>
      </c>
      <c r="AK134">
        <v>890</v>
      </c>
    </row>
    <row r="135" spans="20:37">
      <c r="T135">
        <v>82</v>
      </c>
      <c r="U135">
        <v>30</v>
      </c>
      <c r="V135">
        <v>5</v>
      </c>
      <c r="W135">
        <v>38</v>
      </c>
      <c r="X135">
        <v>78</v>
      </c>
      <c r="Y135">
        <v>46</v>
      </c>
      <c r="Z135">
        <v>39</v>
      </c>
      <c r="AA135">
        <v>7</v>
      </c>
      <c r="AB135">
        <v>24</v>
      </c>
      <c r="AC135">
        <v>232</v>
      </c>
      <c r="AD135">
        <v>0</v>
      </c>
      <c r="AE135">
        <v>0</v>
      </c>
      <c r="AF135">
        <v>11</v>
      </c>
      <c r="AG135">
        <v>4</v>
      </c>
      <c r="AH135">
        <v>3</v>
      </c>
      <c r="AI135">
        <v>4</v>
      </c>
      <c r="AJ135">
        <v>22</v>
      </c>
      <c r="AK135">
        <v>254</v>
      </c>
    </row>
    <row r="136" spans="20:37">
      <c r="T136">
        <v>82</v>
      </c>
      <c r="U136">
        <v>31</v>
      </c>
      <c r="V136">
        <v>5</v>
      </c>
      <c r="W136">
        <v>12</v>
      </c>
      <c r="X136">
        <v>70</v>
      </c>
      <c r="Y136">
        <v>31</v>
      </c>
      <c r="Z136">
        <v>30</v>
      </c>
      <c r="AA136">
        <v>9</v>
      </c>
      <c r="AB136">
        <v>40</v>
      </c>
      <c r="AC136">
        <v>192</v>
      </c>
      <c r="AD136">
        <v>7</v>
      </c>
      <c r="AE136">
        <v>5</v>
      </c>
      <c r="AF136">
        <v>29</v>
      </c>
      <c r="AG136">
        <v>13</v>
      </c>
      <c r="AH136">
        <v>2</v>
      </c>
      <c r="AI136">
        <v>13</v>
      </c>
      <c r="AJ136">
        <v>69</v>
      </c>
      <c r="AK136">
        <v>261</v>
      </c>
    </row>
    <row r="137" spans="20:37">
      <c r="T137">
        <v>82</v>
      </c>
      <c r="U137">
        <v>32</v>
      </c>
      <c r="V137">
        <v>5</v>
      </c>
      <c r="W137">
        <v>36</v>
      </c>
      <c r="X137">
        <v>30</v>
      </c>
      <c r="Y137">
        <v>32</v>
      </c>
      <c r="Z137">
        <v>48</v>
      </c>
      <c r="AA137">
        <v>5</v>
      </c>
      <c r="AB137">
        <v>11</v>
      </c>
      <c r="AC137">
        <v>162</v>
      </c>
      <c r="AD137">
        <v>6</v>
      </c>
      <c r="AE137">
        <v>1</v>
      </c>
      <c r="AF137">
        <v>52</v>
      </c>
      <c r="AG137">
        <v>45</v>
      </c>
      <c r="AH137">
        <v>7</v>
      </c>
      <c r="AI137">
        <v>7</v>
      </c>
      <c r="AJ137">
        <v>118</v>
      </c>
      <c r="AK137">
        <v>280</v>
      </c>
    </row>
    <row r="138" spans="20:37">
      <c r="T138">
        <v>82</v>
      </c>
      <c r="U138">
        <v>33</v>
      </c>
      <c r="V138">
        <v>5</v>
      </c>
      <c r="W138">
        <v>10</v>
      </c>
      <c r="X138">
        <v>17</v>
      </c>
      <c r="Y138">
        <v>22</v>
      </c>
      <c r="Z138">
        <v>39</v>
      </c>
      <c r="AA138">
        <v>11</v>
      </c>
      <c r="AB138">
        <v>21</v>
      </c>
      <c r="AC138">
        <v>120</v>
      </c>
      <c r="AD138">
        <v>6</v>
      </c>
      <c r="AE138">
        <v>4</v>
      </c>
      <c r="AF138">
        <v>14</v>
      </c>
      <c r="AG138">
        <v>19</v>
      </c>
      <c r="AH138">
        <v>3</v>
      </c>
      <c r="AI138">
        <v>7</v>
      </c>
      <c r="AJ138">
        <v>53</v>
      </c>
      <c r="AK138">
        <v>173</v>
      </c>
    </row>
    <row r="139" spans="20:37">
      <c r="T139">
        <v>82</v>
      </c>
      <c r="U139">
        <v>34</v>
      </c>
      <c r="V139">
        <v>5</v>
      </c>
      <c r="W139">
        <v>9</v>
      </c>
      <c r="X139">
        <v>26</v>
      </c>
      <c r="Y139">
        <v>88</v>
      </c>
      <c r="Z139">
        <v>97</v>
      </c>
      <c r="AA139">
        <v>22</v>
      </c>
      <c r="AB139">
        <v>38</v>
      </c>
      <c r="AC139">
        <v>280</v>
      </c>
      <c r="AD139">
        <v>51</v>
      </c>
      <c r="AE139">
        <v>61</v>
      </c>
      <c r="AF139">
        <v>292</v>
      </c>
      <c r="AG139">
        <v>228</v>
      </c>
      <c r="AH139">
        <v>70</v>
      </c>
      <c r="AI139">
        <v>79</v>
      </c>
      <c r="AJ139">
        <v>781</v>
      </c>
      <c r="AK139">
        <v>1061</v>
      </c>
    </row>
    <row r="140" spans="20:37">
      <c r="T140">
        <v>82</v>
      </c>
      <c r="U140">
        <v>35</v>
      </c>
      <c r="V140">
        <v>5</v>
      </c>
      <c r="W140">
        <v>89</v>
      </c>
      <c r="X140">
        <v>80</v>
      </c>
      <c r="Y140">
        <v>103</v>
      </c>
      <c r="Z140">
        <v>93</v>
      </c>
      <c r="AA140">
        <v>20</v>
      </c>
      <c r="AB140">
        <v>48</v>
      </c>
      <c r="AC140">
        <v>433</v>
      </c>
      <c r="AD140">
        <v>7</v>
      </c>
      <c r="AE140">
        <v>0</v>
      </c>
      <c r="AF140">
        <v>42</v>
      </c>
      <c r="AG140">
        <v>59</v>
      </c>
      <c r="AH140">
        <v>14</v>
      </c>
      <c r="AI140">
        <v>22</v>
      </c>
      <c r="AJ140">
        <v>144</v>
      </c>
      <c r="AK140">
        <v>577</v>
      </c>
    </row>
    <row r="141" spans="20:37">
      <c r="T141">
        <v>82</v>
      </c>
      <c r="U141">
        <v>36</v>
      </c>
      <c r="V141">
        <v>5</v>
      </c>
      <c r="W141">
        <v>42</v>
      </c>
      <c r="X141">
        <v>99</v>
      </c>
      <c r="Y141">
        <v>206</v>
      </c>
      <c r="Z141">
        <v>190</v>
      </c>
      <c r="AA141">
        <v>115</v>
      </c>
      <c r="AB141">
        <v>126</v>
      </c>
      <c r="AC141">
        <v>778</v>
      </c>
      <c r="AD141">
        <v>100</v>
      </c>
      <c r="AE141">
        <v>149</v>
      </c>
      <c r="AF141">
        <v>470</v>
      </c>
      <c r="AG141">
        <v>394</v>
      </c>
      <c r="AH141">
        <v>110</v>
      </c>
      <c r="AI141">
        <v>161</v>
      </c>
      <c r="AJ141">
        <v>1384</v>
      </c>
      <c r="AK141">
        <v>2162</v>
      </c>
    </row>
    <row r="142" spans="20:37">
      <c r="T142">
        <v>82</v>
      </c>
      <c r="U142">
        <v>37</v>
      </c>
      <c r="V142">
        <v>5</v>
      </c>
      <c r="W142">
        <v>47</v>
      </c>
      <c r="X142">
        <v>123</v>
      </c>
      <c r="Y142">
        <v>93</v>
      </c>
      <c r="Z142">
        <v>344</v>
      </c>
      <c r="AA142">
        <v>157</v>
      </c>
      <c r="AB142">
        <v>200</v>
      </c>
      <c r="AC142">
        <v>964</v>
      </c>
      <c r="AD142">
        <v>22</v>
      </c>
      <c r="AE142">
        <v>33</v>
      </c>
      <c r="AF142">
        <v>123</v>
      </c>
      <c r="AG142">
        <v>64</v>
      </c>
      <c r="AH142">
        <v>21</v>
      </c>
      <c r="AI142">
        <v>76</v>
      </c>
      <c r="AJ142">
        <v>339</v>
      </c>
      <c r="AK142">
        <v>1303</v>
      </c>
    </row>
    <row r="143" spans="20:37">
      <c r="T143">
        <v>82</v>
      </c>
      <c r="U143">
        <v>38</v>
      </c>
      <c r="V143">
        <v>5</v>
      </c>
      <c r="W143">
        <v>6</v>
      </c>
      <c r="X143">
        <v>38</v>
      </c>
      <c r="Y143">
        <v>25</v>
      </c>
      <c r="Z143">
        <v>32</v>
      </c>
      <c r="AA143">
        <v>8</v>
      </c>
      <c r="AB143">
        <v>15</v>
      </c>
      <c r="AC143">
        <v>124</v>
      </c>
      <c r="AD143">
        <v>2</v>
      </c>
      <c r="AE143">
        <v>0</v>
      </c>
      <c r="AF143">
        <v>7</v>
      </c>
      <c r="AG143">
        <v>6</v>
      </c>
      <c r="AH143">
        <v>6</v>
      </c>
      <c r="AI143">
        <v>3</v>
      </c>
      <c r="AJ143">
        <v>24</v>
      </c>
      <c r="AK143">
        <v>148</v>
      </c>
    </row>
    <row r="144" spans="20:37">
      <c r="T144">
        <v>82</v>
      </c>
      <c r="U144">
        <v>39</v>
      </c>
      <c r="V144">
        <v>5</v>
      </c>
      <c r="W144">
        <v>37</v>
      </c>
      <c r="X144">
        <v>102</v>
      </c>
      <c r="Y144">
        <v>177</v>
      </c>
      <c r="Z144">
        <v>260</v>
      </c>
      <c r="AA144">
        <v>74</v>
      </c>
      <c r="AB144">
        <v>171</v>
      </c>
      <c r="AC144">
        <v>821</v>
      </c>
      <c r="AD144">
        <v>102</v>
      </c>
      <c r="AE144">
        <v>22</v>
      </c>
      <c r="AF144">
        <v>205</v>
      </c>
      <c r="AG144">
        <v>187</v>
      </c>
      <c r="AH144">
        <v>148</v>
      </c>
      <c r="AI144">
        <v>122</v>
      </c>
      <c r="AJ144">
        <v>786</v>
      </c>
      <c r="AK144">
        <v>1607</v>
      </c>
    </row>
    <row r="145" spans="20:37">
      <c r="T145">
        <v>82</v>
      </c>
      <c r="U145">
        <v>40</v>
      </c>
      <c r="V145">
        <v>5</v>
      </c>
      <c r="W145">
        <v>60</v>
      </c>
      <c r="X145">
        <v>129</v>
      </c>
      <c r="Y145">
        <v>157</v>
      </c>
      <c r="Z145">
        <v>209</v>
      </c>
      <c r="AA145">
        <v>0</v>
      </c>
      <c r="AB145">
        <v>213</v>
      </c>
      <c r="AC145">
        <v>768</v>
      </c>
      <c r="AD145">
        <v>60</v>
      </c>
      <c r="AE145">
        <v>13</v>
      </c>
      <c r="AF145">
        <v>48</v>
      </c>
      <c r="AG145">
        <v>78</v>
      </c>
      <c r="AH145">
        <v>5</v>
      </c>
      <c r="AI145">
        <v>82</v>
      </c>
      <c r="AJ145">
        <v>286</v>
      </c>
      <c r="AK145">
        <v>1054</v>
      </c>
    </row>
    <row r="146" spans="20:37">
      <c r="T146">
        <v>82</v>
      </c>
      <c r="U146">
        <v>41</v>
      </c>
      <c r="V146">
        <v>5</v>
      </c>
      <c r="W146">
        <v>32</v>
      </c>
      <c r="X146">
        <v>80</v>
      </c>
      <c r="Y146">
        <v>107</v>
      </c>
      <c r="Z146">
        <v>90</v>
      </c>
      <c r="AA146">
        <v>11</v>
      </c>
      <c r="AB146">
        <v>28</v>
      </c>
      <c r="AC146">
        <v>348</v>
      </c>
      <c r="AD146">
        <v>18</v>
      </c>
      <c r="AE146">
        <v>6</v>
      </c>
      <c r="AF146">
        <v>48</v>
      </c>
      <c r="AG146">
        <v>62</v>
      </c>
      <c r="AH146">
        <v>18</v>
      </c>
      <c r="AI146">
        <v>18</v>
      </c>
      <c r="AJ146">
        <v>170</v>
      </c>
      <c r="AK146">
        <v>518</v>
      </c>
    </row>
    <row r="147" spans="20:37">
      <c r="T147">
        <v>82</v>
      </c>
      <c r="U147">
        <v>42</v>
      </c>
      <c r="V147">
        <v>5</v>
      </c>
      <c r="W147">
        <v>63</v>
      </c>
      <c r="X147">
        <v>197</v>
      </c>
      <c r="Y147">
        <v>336</v>
      </c>
      <c r="Z147">
        <v>212</v>
      </c>
      <c r="AA147">
        <v>87</v>
      </c>
      <c r="AB147">
        <v>118</v>
      </c>
      <c r="AC147">
        <v>1013</v>
      </c>
      <c r="AD147">
        <v>49</v>
      </c>
      <c r="AE147">
        <v>40</v>
      </c>
      <c r="AF147">
        <v>334</v>
      </c>
      <c r="AG147">
        <v>134</v>
      </c>
      <c r="AH147">
        <v>29</v>
      </c>
      <c r="AI147">
        <v>220</v>
      </c>
      <c r="AJ147">
        <v>806</v>
      </c>
      <c r="AK147">
        <v>1819</v>
      </c>
    </row>
    <row r="148" spans="20:37">
      <c r="T148">
        <v>82</v>
      </c>
      <c r="U148">
        <v>44</v>
      </c>
      <c r="V148">
        <v>5</v>
      </c>
      <c r="W148">
        <v>2</v>
      </c>
      <c r="X148">
        <v>8</v>
      </c>
      <c r="Y148">
        <v>10</v>
      </c>
      <c r="Z148">
        <v>8</v>
      </c>
      <c r="AA148">
        <v>3</v>
      </c>
      <c r="AB148">
        <v>3</v>
      </c>
      <c r="AC148">
        <v>34</v>
      </c>
      <c r="AD148">
        <v>13</v>
      </c>
      <c r="AE148">
        <v>6</v>
      </c>
      <c r="AF148">
        <v>18</v>
      </c>
      <c r="AG148">
        <v>16</v>
      </c>
      <c r="AH148">
        <v>5</v>
      </c>
      <c r="AI148">
        <v>13</v>
      </c>
      <c r="AJ148">
        <v>71</v>
      </c>
      <c r="AK148">
        <v>105</v>
      </c>
    </row>
    <row r="149" spans="20:37">
      <c r="T149">
        <v>82</v>
      </c>
      <c r="U149">
        <v>45</v>
      </c>
      <c r="V149">
        <v>5</v>
      </c>
      <c r="W149">
        <v>31</v>
      </c>
      <c r="X149">
        <v>76</v>
      </c>
      <c r="Y149">
        <v>170</v>
      </c>
      <c r="Z149">
        <v>166</v>
      </c>
      <c r="AA149">
        <v>20</v>
      </c>
      <c r="AB149">
        <v>135</v>
      </c>
      <c r="AC149">
        <v>598</v>
      </c>
      <c r="AD149">
        <v>9</v>
      </c>
      <c r="AE149">
        <v>0</v>
      </c>
      <c r="AF149">
        <v>47</v>
      </c>
      <c r="AG149">
        <v>37</v>
      </c>
      <c r="AH149">
        <v>15</v>
      </c>
      <c r="AI149">
        <v>24</v>
      </c>
      <c r="AJ149">
        <v>132</v>
      </c>
      <c r="AK149">
        <v>730</v>
      </c>
    </row>
    <row r="150" spans="20:37">
      <c r="T150">
        <v>82</v>
      </c>
      <c r="U150">
        <v>46</v>
      </c>
      <c r="V150">
        <v>5</v>
      </c>
      <c r="W150">
        <v>10</v>
      </c>
      <c r="X150">
        <v>55</v>
      </c>
      <c r="Y150">
        <v>9</v>
      </c>
      <c r="Z150">
        <v>33</v>
      </c>
      <c r="AA150">
        <v>2</v>
      </c>
      <c r="AB150">
        <v>19</v>
      </c>
      <c r="AC150">
        <v>128</v>
      </c>
      <c r="AD150">
        <v>0</v>
      </c>
      <c r="AE150">
        <v>0</v>
      </c>
      <c r="AF150">
        <v>6</v>
      </c>
      <c r="AG150">
        <v>2</v>
      </c>
      <c r="AH150">
        <v>0</v>
      </c>
      <c r="AI150">
        <v>12</v>
      </c>
      <c r="AJ150">
        <v>20</v>
      </c>
      <c r="AK150">
        <v>148</v>
      </c>
    </row>
    <row r="151" spans="20:37">
      <c r="T151">
        <v>82</v>
      </c>
      <c r="U151">
        <v>47</v>
      </c>
      <c r="V151">
        <v>5</v>
      </c>
      <c r="W151">
        <v>71</v>
      </c>
      <c r="X151">
        <v>85</v>
      </c>
      <c r="Y151">
        <v>227</v>
      </c>
      <c r="Z151">
        <v>192</v>
      </c>
      <c r="AA151">
        <v>21</v>
      </c>
      <c r="AB151">
        <v>125</v>
      </c>
      <c r="AC151">
        <v>721</v>
      </c>
      <c r="AD151">
        <v>42</v>
      </c>
      <c r="AE151">
        <v>3</v>
      </c>
      <c r="AF151">
        <v>141</v>
      </c>
      <c r="AG151">
        <v>56</v>
      </c>
      <c r="AH151">
        <v>32</v>
      </c>
      <c r="AI151">
        <v>60</v>
      </c>
      <c r="AJ151">
        <v>334</v>
      </c>
      <c r="AK151">
        <v>1055</v>
      </c>
    </row>
    <row r="152" spans="20:37">
      <c r="T152">
        <v>82</v>
      </c>
      <c r="U152">
        <v>48</v>
      </c>
      <c r="V152">
        <v>5</v>
      </c>
      <c r="W152">
        <v>249</v>
      </c>
      <c r="X152">
        <v>628</v>
      </c>
      <c r="Y152">
        <v>345</v>
      </c>
      <c r="Z152">
        <v>717</v>
      </c>
      <c r="AA152">
        <v>71</v>
      </c>
      <c r="AB152">
        <v>331</v>
      </c>
      <c r="AC152">
        <v>2341</v>
      </c>
      <c r="AD152">
        <v>337</v>
      </c>
      <c r="AE152">
        <v>132</v>
      </c>
      <c r="AF152">
        <v>263</v>
      </c>
      <c r="AG152">
        <v>755</v>
      </c>
      <c r="AH152">
        <v>117</v>
      </c>
      <c r="AI152">
        <v>268</v>
      </c>
      <c r="AJ152">
        <v>1872</v>
      </c>
      <c r="AK152">
        <v>4213</v>
      </c>
    </row>
    <row r="153" spans="20:37">
      <c r="T153">
        <v>82</v>
      </c>
      <c r="U153">
        <v>49</v>
      </c>
      <c r="V153">
        <v>5</v>
      </c>
      <c r="W153">
        <v>47</v>
      </c>
      <c r="X153">
        <v>41</v>
      </c>
      <c r="Y153">
        <v>36</v>
      </c>
      <c r="Z153">
        <v>37</v>
      </c>
      <c r="AA153">
        <v>25</v>
      </c>
      <c r="AB153">
        <v>3</v>
      </c>
      <c r="AC153">
        <v>189</v>
      </c>
      <c r="AD153">
        <v>13</v>
      </c>
      <c r="AE153">
        <v>1</v>
      </c>
      <c r="AF153">
        <v>20</v>
      </c>
      <c r="AG153">
        <v>36</v>
      </c>
      <c r="AH153">
        <v>17</v>
      </c>
      <c r="AI153">
        <v>19</v>
      </c>
      <c r="AJ153">
        <v>106</v>
      </c>
      <c r="AK153">
        <v>295</v>
      </c>
    </row>
    <row r="154" spans="20:37">
      <c r="T154">
        <v>82</v>
      </c>
      <c r="U154">
        <v>50</v>
      </c>
      <c r="V154">
        <v>5</v>
      </c>
      <c r="W154">
        <v>8</v>
      </c>
      <c r="X154">
        <v>11</v>
      </c>
      <c r="Y154">
        <v>39</v>
      </c>
      <c r="Z154">
        <v>22</v>
      </c>
      <c r="AA154">
        <v>4</v>
      </c>
      <c r="AB154">
        <v>13</v>
      </c>
      <c r="AC154">
        <v>97</v>
      </c>
      <c r="AD154">
        <v>3</v>
      </c>
      <c r="AE154">
        <v>0</v>
      </c>
      <c r="AF154">
        <v>2</v>
      </c>
      <c r="AG154">
        <v>3</v>
      </c>
      <c r="AH154">
        <v>2</v>
      </c>
      <c r="AI154">
        <v>0</v>
      </c>
      <c r="AJ154">
        <v>10</v>
      </c>
      <c r="AK154">
        <v>107</v>
      </c>
    </row>
    <row r="155" spans="20:37">
      <c r="T155">
        <v>82</v>
      </c>
      <c r="U155">
        <v>51</v>
      </c>
      <c r="V155">
        <v>5</v>
      </c>
      <c r="W155">
        <v>53</v>
      </c>
      <c r="X155">
        <v>91</v>
      </c>
      <c r="Y155">
        <v>153</v>
      </c>
      <c r="Z155">
        <v>160</v>
      </c>
      <c r="AA155">
        <v>13</v>
      </c>
      <c r="AB155">
        <v>88</v>
      </c>
      <c r="AC155">
        <v>558</v>
      </c>
      <c r="AD155">
        <v>32</v>
      </c>
      <c r="AE155">
        <v>27</v>
      </c>
      <c r="AF155">
        <v>109</v>
      </c>
      <c r="AG155">
        <v>74</v>
      </c>
      <c r="AH155">
        <v>30</v>
      </c>
      <c r="AI155">
        <v>51</v>
      </c>
      <c r="AJ155">
        <v>323</v>
      </c>
      <c r="AK155">
        <v>881</v>
      </c>
    </row>
    <row r="156" spans="20:37">
      <c r="T156">
        <v>82</v>
      </c>
      <c r="U156">
        <v>53</v>
      </c>
      <c r="V156">
        <v>5</v>
      </c>
      <c r="W156">
        <v>49</v>
      </c>
      <c r="X156">
        <v>144</v>
      </c>
      <c r="Y156">
        <v>88</v>
      </c>
      <c r="Z156">
        <v>84</v>
      </c>
      <c r="AA156">
        <v>48</v>
      </c>
      <c r="AB156">
        <v>20</v>
      </c>
      <c r="AC156">
        <v>433</v>
      </c>
      <c r="AD156">
        <v>31</v>
      </c>
      <c r="AE156">
        <v>27</v>
      </c>
      <c r="AF156">
        <v>62</v>
      </c>
      <c r="AG156">
        <v>113</v>
      </c>
      <c r="AH156">
        <v>67</v>
      </c>
      <c r="AI156">
        <v>15</v>
      </c>
      <c r="AJ156">
        <v>315</v>
      </c>
      <c r="AK156">
        <v>748</v>
      </c>
    </row>
    <row r="157" spans="20:37">
      <c r="T157">
        <v>82</v>
      </c>
      <c r="U157">
        <v>54</v>
      </c>
      <c r="V157">
        <v>5</v>
      </c>
      <c r="W157">
        <v>16</v>
      </c>
      <c r="X157">
        <v>39</v>
      </c>
      <c r="Y157">
        <v>107</v>
      </c>
      <c r="Z157">
        <v>163</v>
      </c>
      <c r="AA157">
        <v>14</v>
      </c>
      <c r="AB157">
        <v>43</v>
      </c>
      <c r="AC157">
        <v>382</v>
      </c>
      <c r="AD157">
        <v>11</v>
      </c>
      <c r="AE157">
        <v>11</v>
      </c>
      <c r="AF157">
        <v>27</v>
      </c>
      <c r="AG157">
        <v>13</v>
      </c>
      <c r="AH157">
        <v>2</v>
      </c>
      <c r="AI157">
        <v>4</v>
      </c>
      <c r="AJ157">
        <v>68</v>
      </c>
      <c r="AK157">
        <v>450</v>
      </c>
    </row>
    <row r="158" spans="20:37">
      <c r="T158">
        <v>82</v>
      </c>
      <c r="U158">
        <v>55</v>
      </c>
      <c r="V158">
        <v>5</v>
      </c>
      <c r="W158">
        <v>23</v>
      </c>
      <c r="X158">
        <v>96</v>
      </c>
      <c r="Y158">
        <v>138</v>
      </c>
      <c r="Z158">
        <v>217</v>
      </c>
      <c r="AA158">
        <v>10</v>
      </c>
      <c r="AB158">
        <v>106</v>
      </c>
      <c r="AC158">
        <v>590</v>
      </c>
      <c r="AD158">
        <v>10</v>
      </c>
      <c r="AE158">
        <v>13</v>
      </c>
      <c r="AF158">
        <v>65</v>
      </c>
      <c r="AG158">
        <v>15</v>
      </c>
      <c r="AH158">
        <v>17</v>
      </c>
      <c r="AI158">
        <v>60</v>
      </c>
      <c r="AJ158">
        <v>180</v>
      </c>
      <c r="AK158">
        <v>770</v>
      </c>
    </row>
    <row r="159" spans="20:37">
      <c r="T159">
        <v>82</v>
      </c>
      <c r="U159">
        <v>56</v>
      </c>
      <c r="V159">
        <v>5</v>
      </c>
      <c r="W159">
        <v>33</v>
      </c>
      <c r="X159">
        <v>32</v>
      </c>
      <c r="Y159">
        <v>43</v>
      </c>
      <c r="Z159">
        <v>30</v>
      </c>
      <c r="AA159">
        <v>20</v>
      </c>
      <c r="AB159">
        <v>17</v>
      </c>
      <c r="AC159">
        <v>175</v>
      </c>
      <c r="AD159">
        <v>1</v>
      </c>
      <c r="AE159">
        <v>1</v>
      </c>
      <c r="AF159">
        <v>9</v>
      </c>
      <c r="AG159">
        <v>4</v>
      </c>
      <c r="AH159">
        <v>5</v>
      </c>
      <c r="AI159">
        <v>6</v>
      </c>
      <c r="AJ159">
        <v>26</v>
      </c>
      <c r="AK159">
        <v>201</v>
      </c>
    </row>
    <row r="160" spans="20:37">
      <c r="T160">
        <v>82</v>
      </c>
      <c r="U160">
        <v>57</v>
      </c>
      <c r="V160">
        <v>5</v>
      </c>
      <c r="W160">
        <v>2131</v>
      </c>
      <c r="X160">
        <v>4869</v>
      </c>
      <c r="Y160">
        <v>5662</v>
      </c>
      <c r="Z160">
        <v>6768</v>
      </c>
      <c r="AA160">
        <v>1567</v>
      </c>
      <c r="AB160">
        <v>4034</v>
      </c>
      <c r="AC160">
        <v>25031</v>
      </c>
      <c r="AD160">
        <v>1968</v>
      </c>
      <c r="AE160">
        <v>1159</v>
      </c>
      <c r="AF160">
        <v>5908</v>
      </c>
      <c r="AG160">
        <v>4901</v>
      </c>
      <c r="AH160">
        <v>1627</v>
      </c>
      <c r="AI160">
        <v>3351</v>
      </c>
      <c r="AJ160">
        <v>18914</v>
      </c>
      <c r="AK160">
        <v>43945</v>
      </c>
    </row>
    <row r="161" spans="20:37">
      <c r="T161">
        <v>82</v>
      </c>
      <c r="U161">
        <v>72</v>
      </c>
      <c r="V161">
        <v>5</v>
      </c>
      <c r="W161">
        <v>0</v>
      </c>
      <c r="X161">
        <v>78</v>
      </c>
      <c r="Y161">
        <v>42</v>
      </c>
      <c r="Z161">
        <v>53</v>
      </c>
      <c r="AA161">
        <v>40</v>
      </c>
      <c r="AB161">
        <v>56</v>
      </c>
      <c r="AC161">
        <v>269</v>
      </c>
      <c r="AD161">
        <v>0</v>
      </c>
      <c r="AE161">
        <v>45</v>
      </c>
      <c r="AF161">
        <v>63</v>
      </c>
      <c r="AG161">
        <v>40</v>
      </c>
      <c r="AH161">
        <v>26</v>
      </c>
      <c r="AI161">
        <v>37</v>
      </c>
      <c r="AJ161">
        <v>211</v>
      </c>
      <c r="AK161">
        <v>480</v>
      </c>
    </row>
    <row r="162" spans="20:37">
      <c r="T162">
        <v>82</v>
      </c>
      <c r="U162">
        <v>99</v>
      </c>
      <c r="V162">
        <v>5</v>
      </c>
      <c r="W162">
        <v>2131</v>
      </c>
      <c r="X162">
        <v>4947</v>
      </c>
      <c r="Y162">
        <v>5704</v>
      </c>
      <c r="Z162">
        <v>6821</v>
      </c>
      <c r="AA162">
        <v>1607</v>
      </c>
      <c r="AB162">
        <v>4090</v>
      </c>
      <c r="AC162">
        <v>25300</v>
      </c>
      <c r="AD162">
        <v>1968</v>
      </c>
      <c r="AE162">
        <v>1204</v>
      </c>
      <c r="AF162">
        <v>5971</v>
      </c>
      <c r="AG162">
        <v>4941</v>
      </c>
      <c r="AH162">
        <v>1653</v>
      </c>
      <c r="AI162">
        <v>3388</v>
      </c>
      <c r="AJ162">
        <v>19125</v>
      </c>
      <c r="AK162">
        <v>44425</v>
      </c>
    </row>
    <row r="163" spans="20:37">
      <c r="T163">
        <v>83</v>
      </c>
      <c r="U163">
        <v>1</v>
      </c>
      <c r="V163">
        <v>5</v>
      </c>
      <c r="W163">
        <v>45</v>
      </c>
      <c r="X163">
        <v>134</v>
      </c>
      <c r="Y163">
        <v>190</v>
      </c>
      <c r="Z163">
        <v>134</v>
      </c>
      <c r="AA163">
        <v>53</v>
      </c>
      <c r="AB163">
        <v>59</v>
      </c>
      <c r="AC163">
        <v>615</v>
      </c>
      <c r="AD163">
        <v>13</v>
      </c>
      <c r="AE163">
        <v>0</v>
      </c>
      <c r="AF163">
        <v>71</v>
      </c>
      <c r="AG163">
        <v>73</v>
      </c>
      <c r="AH163">
        <v>67</v>
      </c>
      <c r="AI163">
        <v>91</v>
      </c>
      <c r="AJ163">
        <v>315</v>
      </c>
      <c r="AK163">
        <v>930</v>
      </c>
    </row>
    <row r="164" spans="20:37">
      <c r="T164">
        <v>83</v>
      </c>
      <c r="U164">
        <v>2</v>
      </c>
      <c r="V164">
        <v>5</v>
      </c>
      <c r="W164">
        <v>36</v>
      </c>
      <c r="X164">
        <v>6</v>
      </c>
      <c r="Y164">
        <v>14</v>
      </c>
      <c r="Z164">
        <v>36</v>
      </c>
      <c r="AA164">
        <v>5</v>
      </c>
      <c r="AB164">
        <v>11</v>
      </c>
      <c r="AC164">
        <v>108</v>
      </c>
      <c r="AD164">
        <v>7</v>
      </c>
      <c r="AE164">
        <v>0</v>
      </c>
      <c r="AF164">
        <v>16</v>
      </c>
      <c r="AG164">
        <v>7</v>
      </c>
      <c r="AH164">
        <v>2</v>
      </c>
      <c r="AI164">
        <v>10</v>
      </c>
      <c r="AJ164">
        <v>42</v>
      </c>
      <c r="AK164">
        <v>150</v>
      </c>
    </row>
    <row r="165" spans="20:37">
      <c r="T165">
        <v>83</v>
      </c>
      <c r="U165">
        <v>4</v>
      </c>
      <c r="V165">
        <v>5</v>
      </c>
      <c r="W165">
        <v>84</v>
      </c>
      <c r="X165">
        <v>71</v>
      </c>
      <c r="Y165">
        <v>88</v>
      </c>
      <c r="Z165">
        <v>100</v>
      </c>
      <c r="AA165">
        <v>8</v>
      </c>
      <c r="AB165">
        <v>55</v>
      </c>
      <c r="AC165">
        <v>406</v>
      </c>
      <c r="AD165">
        <v>16</v>
      </c>
      <c r="AE165">
        <v>3</v>
      </c>
      <c r="AF165">
        <v>68</v>
      </c>
      <c r="AG165">
        <v>121</v>
      </c>
      <c r="AH165">
        <v>20</v>
      </c>
      <c r="AI165">
        <v>41</v>
      </c>
      <c r="AJ165">
        <v>269</v>
      </c>
      <c r="AK165">
        <v>675</v>
      </c>
    </row>
    <row r="166" spans="20:37">
      <c r="T166">
        <v>83</v>
      </c>
      <c r="U166">
        <v>5</v>
      </c>
      <c r="V166">
        <v>5</v>
      </c>
      <c r="W166">
        <v>21</v>
      </c>
      <c r="X166">
        <v>100</v>
      </c>
      <c r="Y166">
        <v>134</v>
      </c>
      <c r="Z166">
        <v>118</v>
      </c>
      <c r="AA166">
        <v>6</v>
      </c>
      <c r="AB166">
        <v>72</v>
      </c>
      <c r="AC166">
        <v>451</v>
      </c>
      <c r="AD166">
        <v>14</v>
      </c>
      <c r="AE166">
        <v>12</v>
      </c>
      <c r="AF166">
        <v>25</v>
      </c>
      <c r="AG166">
        <v>9</v>
      </c>
      <c r="AH166">
        <v>4</v>
      </c>
      <c r="AI166">
        <v>42</v>
      </c>
      <c r="AJ166">
        <v>106</v>
      </c>
      <c r="AK166">
        <v>557</v>
      </c>
    </row>
    <row r="167" spans="20:37">
      <c r="T167">
        <v>83</v>
      </c>
      <c r="U167">
        <v>6</v>
      </c>
      <c r="V167">
        <v>5</v>
      </c>
      <c r="W167">
        <v>197</v>
      </c>
      <c r="X167">
        <v>360</v>
      </c>
      <c r="Y167">
        <v>497</v>
      </c>
      <c r="Z167">
        <v>503</v>
      </c>
      <c r="AA167">
        <v>150</v>
      </c>
      <c r="AB167">
        <v>199</v>
      </c>
      <c r="AC167">
        <v>1906</v>
      </c>
      <c r="AD167">
        <v>232</v>
      </c>
      <c r="AE167">
        <v>273</v>
      </c>
      <c r="AF167">
        <v>1084</v>
      </c>
      <c r="AG167">
        <v>692</v>
      </c>
      <c r="AH167">
        <v>151</v>
      </c>
      <c r="AI167">
        <v>235</v>
      </c>
      <c r="AJ167">
        <v>2667</v>
      </c>
      <c r="AK167">
        <v>4573</v>
      </c>
    </row>
    <row r="168" spans="20:37">
      <c r="T168">
        <v>83</v>
      </c>
      <c r="U168">
        <v>8</v>
      </c>
      <c r="V168">
        <v>5</v>
      </c>
      <c r="W168">
        <v>55</v>
      </c>
      <c r="X168">
        <v>102</v>
      </c>
      <c r="Y168">
        <v>69</v>
      </c>
      <c r="Z168">
        <v>100</v>
      </c>
      <c r="AA168">
        <v>44</v>
      </c>
      <c r="AB168">
        <v>35</v>
      </c>
      <c r="AC168">
        <v>405</v>
      </c>
      <c r="AD168">
        <v>40</v>
      </c>
      <c r="AE168">
        <v>25</v>
      </c>
      <c r="AF168">
        <v>78</v>
      </c>
      <c r="AG168">
        <v>60</v>
      </c>
      <c r="AH168">
        <v>18</v>
      </c>
      <c r="AI168">
        <v>20</v>
      </c>
      <c r="AJ168">
        <v>241</v>
      </c>
      <c r="AK168">
        <v>646</v>
      </c>
    </row>
    <row r="169" spans="20:37">
      <c r="T169">
        <v>83</v>
      </c>
      <c r="U169">
        <v>9</v>
      </c>
      <c r="V169">
        <v>5</v>
      </c>
      <c r="W169">
        <v>9</v>
      </c>
      <c r="X169">
        <v>27</v>
      </c>
      <c r="Y169">
        <v>21</v>
      </c>
      <c r="Z169">
        <v>35</v>
      </c>
      <c r="AA169">
        <v>17</v>
      </c>
      <c r="AB169">
        <v>36</v>
      </c>
      <c r="AC169">
        <v>145</v>
      </c>
      <c r="AD169">
        <v>73</v>
      </c>
      <c r="AE169">
        <v>18</v>
      </c>
      <c r="AF169">
        <v>87</v>
      </c>
      <c r="AG169">
        <v>57</v>
      </c>
      <c r="AH169">
        <v>36</v>
      </c>
      <c r="AI169">
        <v>22</v>
      </c>
      <c r="AJ169">
        <v>293</v>
      </c>
      <c r="AK169">
        <v>438</v>
      </c>
    </row>
    <row r="170" spans="20:37">
      <c r="T170">
        <v>83</v>
      </c>
      <c r="U170">
        <v>10</v>
      </c>
      <c r="V170">
        <v>5</v>
      </c>
      <c r="W170">
        <v>0</v>
      </c>
      <c r="X170">
        <v>33</v>
      </c>
      <c r="Y170">
        <v>4</v>
      </c>
      <c r="Z170">
        <v>17</v>
      </c>
      <c r="AA170">
        <v>0</v>
      </c>
      <c r="AB170">
        <v>13</v>
      </c>
      <c r="AC170">
        <v>67</v>
      </c>
      <c r="AD170">
        <v>7</v>
      </c>
      <c r="AE170">
        <v>0</v>
      </c>
      <c r="AF170">
        <v>22</v>
      </c>
      <c r="AG170">
        <v>8</v>
      </c>
      <c r="AH170">
        <v>3</v>
      </c>
      <c r="AI170">
        <v>3</v>
      </c>
      <c r="AJ170">
        <v>43</v>
      </c>
      <c r="AK170">
        <v>110</v>
      </c>
    </row>
    <row r="171" spans="20:37">
      <c r="T171">
        <v>83</v>
      </c>
      <c r="U171">
        <v>11</v>
      </c>
      <c r="V171">
        <v>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2</v>
      </c>
      <c r="AE171">
        <v>6</v>
      </c>
      <c r="AF171">
        <v>25</v>
      </c>
      <c r="AG171">
        <v>22</v>
      </c>
      <c r="AH171">
        <v>7</v>
      </c>
      <c r="AI171">
        <v>4</v>
      </c>
      <c r="AJ171">
        <v>66</v>
      </c>
      <c r="AK171">
        <v>66</v>
      </c>
    </row>
    <row r="172" spans="20:37">
      <c r="T172">
        <v>83</v>
      </c>
      <c r="U172">
        <v>12</v>
      </c>
      <c r="V172">
        <v>5</v>
      </c>
      <c r="W172">
        <v>63</v>
      </c>
      <c r="X172">
        <v>413</v>
      </c>
      <c r="Y172">
        <v>193</v>
      </c>
      <c r="Z172">
        <v>35</v>
      </c>
      <c r="AA172">
        <v>65</v>
      </c>
      <c r="AB172">
        <v>500</v>
      </c>
      <c r="AC172">
        <v>1269</v>
      </c>
      <c r="AD172">
        <v>120</v>
      </c>
      <c r="AE172">
        <v>87</v>
      </c>
      <c r="AF172">
        <v>501</v>
      </c>
      <c r="AG172">
        <v>288</v>
      </c>
      <c r="AH172">
        <v>0</v>
      </c>
      <c r="AI172">
        <v>421</v>
      </c>
      <c r="AJ172">
        <v>1417</v>
      </c>
      <c r="AK172">
        <v>2686</v>
      </c>
    </row>
    <row r="173" spans="20:37">
      <c r="T173">
        <v>83</v>
      </c>
      <c r="U173">
        <v>13</v>
      </c>
      <c r="V173">
        <v>5</v>
      </c>
      <c r="W173">
        <v>57</v>
      </c>
      <c r="X173">
        <v>137</v>
      </c>
      <c r="Y173">
        <v>180</v>
      </c>
      <c r="Z173">
        <v>200</v>
      </c>
      <c r="AA173">
        <v>150</v>
      </c>
      <c r="AB173">
        <v>131</v>
      </c>
      <c r="AC173">
        <v>855</v>
      </c>
      <c r="AD173">
        <v>56</v>
      </c>
      <c r="AE173">
        <v>18</v>
      </c>
      <c r="AF173">
        <v>142</v>
      </c>
      <c r="AG173">
        <v>94</v>
      </c>
      <c r="AH173">
        <v>64</v>
      </c>
      <c r="AI173">
        <v>67</v>
      </c>
      <c r="AJ173">
        <v>441</v>
      </c>
      <c r="AK173">
        <v>1296</v>
      </c>
    </row>
    <row r="174" spans="20:37">
      <c r="T174">
        <v>83</v>
      </c>
      <c r="U174">
        <v>15</v>
      </c>
      <c r="V174">
        <v>5</v>
      </c>
      <c r="W174">
        <v>4</v>
      </c>
      <c r="X174">
        <v>3</v>
      </c>
      <c r="Y174">
        <v>31</v>
      </c>
      <c r="Z174">
        <v>13</v>
      </c>
      <c r="AA174">
        <v>4</v>
      </c>
      <c r="AB174">
        <v>5</v>
      </c>
      <c r="AC174">
        <v>60</v>
      </c>
      <c r="AD174">
        <v>7</v>
      </c>
      <c r="AE174">
        <v>19</v>
      </c>
      <c r="AF174">
        <v>20</v>
      </c>
      <c r="AG174">
        <v>15</v>
      </c>
      <c r="AH174">
        <v>8</v>
      </c>
      <c r="AI174">
        <v>12</v>
      </c>
      <c r="AJ174">
        <v>81</v>
      </c>
      <c r="AK174">
        <v>141</v>
      </c>
    </row>
    <row r="175" spans="20:37">
      <c r="T175">
        <v>83</v>
      </c>
      <c r="U175">
        <v>16</v>
      </c>
      <c r="V175">
        <v>5</v>
      </c>
      <c r="W175">
        <v>24</v>
      </c>
      <c r="X175">
        <v>64</v>
      </c>
      <c r="Y175">
        <v>21</v>
      </c>
      <c r="Z175">
        <v>53</v>
      </c>
      <c r="AA175">
        <v>7</v>
      </c>
      <c r="AB175">
        <v>43</v>
      </c>
      <c r="AC175">
        <v>212</v>
      </c>
      <c r="AD175">
        <v>2</v>
      </c>
      <c r="AE175">
        <v>0</v>
      </c>
      <c r="AF175">
        <v>18</v>
      </c>
      <c r="AG175">
        <v>22</v>
      </c>
      <c r="AH175">
        <v>1</v>
      </c>
      <c r="AI175">
        <v>8</v>
      </c>
      <c r="AJ175">
        <v>51</v>
      </c>
      <c r="AK175">
        <v>263</v>
      </c>
    </row>
    <row r="176" spans="20:37">
      <c r="T176">
        <v>83</v>
      </c>
      <c r="U176">
        <v>17</v>
      </c>
      <c r="V176">
        <v>5</v>
      </c>
      <c r="W176">
        <v>57</v>
      </c>
      <c r="X176">
        <v>30</v>
      </c>
      <c r="Y176">
        <v>295</v>
      </c>
      <c r="Z176">
        <v>149</v>
      </c>
      <c r="AA176">
        <v>0</v>
      </c>
      <c r="AB176">
        <v>100</v>
      </c>
      <c r="AC176">
        <v>631</v>
      </c>
      <c r="AD176">
        <v>62</v>
      </c>
      <c r="AE176">
        <v>7</v>
      </c>
      <c r="AF176">
        <v>232</v>
      </c>
      <c r="AG176">
        <v>380</v>
      </c>
      <c r="AH176">
        <v>79</v>
      </c>
      <c r="AI176">
        <v>135</v>
      </c>
      <c r="AJ176">
        <v>895</v>
      </c>
      <c r="AK176">
        <v>1526</v>
      </c>
    </row>
    <row r="177" spans="20:37">
      <c r="T177">
        <v>83</v>
      </c>
      <c r="U177">
        <v>18</v>
      </c>
      <c r="V177">
        <v>5</v>
      </c>
      <c r="W177">
        <v>71</v>
      </c>
      <c r="X177">
        <v>86</v>
      </c>
      <c r="Y177">
        <v>140</v>
      </c>
      <c r="Z177">
        <v>169</v>
      </c>
      <c r="AA177">
        <v>30</v>
      </c>
      <c r="AB177">
        <v>94</v>
      </c>
      <c r="AC177">
        <v>590</v>
      </c>
      <c r="AD177">
        <v>26</v>
      </c>
      <c r="AE177">
        <v>16</v>
      </c>
      <c r="AF177">
        <v>140</v>
      </c>
      <c r="AG177">
        <v>124</v>
      </c>
      <c r="AH177">
        <v>40</v>
      </c>
      <c r="AI177">
        <v>80</v>
      </c>
      <c r="AJ177">
        <v>426</v>
      </c>
      <c r="AK177">
        <v>1016</v>
      </c>
    </row>
    <row r="178" spans="20:37">
      <c r="T178">
        <v>83</v>
      </c>
      <c r="U178">
        <v>19</v>
      </c>
      <c r="V178">
        <v>5</v>
      </c>
      <c r="W178">
        <v>18</v>
      </c>
      <c r="X178">
        <v>92</v>
      </c>
      <c r="Y178">
        <v>94</v>
      </c>
      <c r="Z178">
        <v>94</v>
      </c>
      <c r="AA178">
        <v>35</v>
      </c>
      <c r="AB178">
        <v>53</v>
      </c>
      <c r="AC178">
        <v>386</v>
      </c>
      <c r="AD178">
        <v>23</v>
      </c>
      <c r="AE178">
        <v>0</v>
      </c>
      <c r="AF178">
        <v>55</v>
      </c>
      <c r="AG178">
        <v>33</v>
      </c>
      <c r="AH178">
        <v>5</v>
      </c>
      <c r="AI178">
        <v>12</v>
      </c>
      <c r="AJ178">
        <v>128</v>
      </c>
      <c r="AK178">
        <v>514</v>
      </c>
    </row>
    <row r="179" spans="20:37">
      <c r="T179">
        <v>83</v>
      </c>
      <c r="U179">
        <v>20</v>
      </c>
      <c r="V179">
        <v>5</v>
      </c>
      <c r="W179">
        <v>14</v>
      </c>
      <c r="X179">
        <v>97</v>
      </c>
      <c r="Y179">
        <v>55</v>
      </c>
      <c r="Z179">
        <v>61</v>
      </c>
      <c r="AA179">
        <v>9</v>
      </c>
      <c r="AB179">
        <v>67</v>
      </c>
      <c r="AC179">
        <v>303</v>
      </c>
      <c r="AD179">
        <v>12</v>
      </c>
      <c r="AE179">
        <v>12</v>
      </c>
      <c r="AF179">
        <v>34</v>
      </c>
      <c r="AG179">
        <v>22</v>
      </c>
      <c r="AH179">
        <v>6</v>
      </c>
      <c r="AI179">
        <v>22</v>
      </c>
      <c r="AJ179">
        <v>108</v>
      </c>
      <c r="AK179">
        <v>411</v>
      </c>
    </row>
    <row r="180" spans="20:37">
      <c r="T180">
        <v>83</v>
      </c>
      <c r="U180">
        <v>21</v>
      </c>
      <c r="V180">
        <v>5</v>
      </c>
      <c r="W180">
        <v>42</v>
      </c>
      <c r="X180">
        <v>69</v>
      </c>
      <c r="Y180">
        <v>98</v>
      </c>
      <c r="Z180">
        <v>224</v>
      </c>
      <c r="AA180">
        <v>87</v>
      </c>
      <c r="AB180">
        <v>72</v>
      </c>
      <c r="AC180">
        <v>592</v>
      </c>
      <c r="AD180">
        <v>27</v>
      </c>
      <c r="AE180">
        <v>2</v>
      </c>
      <c r="AF180">
        <v>53</v>
      </c>
      <c r="AG180">
        <v>53</v>
      </c>
      <c r="AH180">
        <v>27</v>
      </c>
      <c r="AI180">
        <v>24</v>
      </c>
      <c r="AJ180">
        <v>186</v>
      </c>
      <c r="AK180">
        <v>778</v>
      </c>
    </row>
    <row r="181" spans="20:37">
      <c r="T181">
        <v>83</v>
      </c>
      <c r="U181">
        <v>22</v>
      </c>
      <c r="V181">
        <v>5</v>
      </c>
      <c r="W181">
        <v>44</v>
      </c>
      <c r="X181">
        <v>112</v>
      </c>
      <c r="Y181">
        <v>211</v>
      </c>
      <c r="Z181">
        <v>173</v>
      </c>
      <c r="AA181">
        <v>42</v>
      </c>
      <c r="AB181">
        <v>92</v>
      </c>
      <c r="AC181">
        <v>674</v>
      </c>
      <c r="AD181">
        <v>29</v>
      </c>
      <c r="AE181">
        <v>1</v>
      </c>
      <c r="AF181">
        <v>32</v>
      </c>
      <c r="AG181">
        <v>78</v>
      </c>
      <c r="AH181">
        <v>79</v>
      </c>
      <c r="AI181">
        <v>40</v>
      </c>
      <c r="AJ181">
        <v>259</v>
      </c>
      <c r="AK181">
        <v>933</v>
      </c>
    </row>
    <row r="182" spans="20:37">
      <c r="T182">
        <v>83</v>
      </c>
      <c r="U182">
        <v>23</v>
      </c>
      <c r="V182">
        <v>5</v>
      </c>
      <c r="W182">
        <v>11</v>
      </c>
      <c r="X182">
        <v>38</v>
      </c>
      <c r="Y182">
        <v>27</v>
      </c>
      <c r="Z182">
        <v>46</v>
      </c>
      <c r="AA182">
        <v>20</v>
      </c>
      <c r="AB182">
        <v>37</v>
      </c>
      <c r="AC182">
        <v>179</v>
      </c>
      <c r="AD182">
        <v>3</v>
      </c>
      <c r="AE182">
        <v>5</v>
      </c>
      <c r="AF182">
        <v>13</v>
      </c>
      <c r="AG182">
        <v>7</v>
      </c>
      <c r="AH182">
        <v>10</v>
      </c>
      <c r="AI182">
        <v>7</v>
      </c>
      <c r="AJ182">
        <v>45</v>
      </c>
      <c r="AK182">
        <v>224</v>
      </c>
    </row>
    <row r="183" spans="20:37">
      <c r="T183">
        <v>83</v>
      </c>
      <c r="U183">
        <v>24</v>
      </c>
      <c r="V183">
        <v>5</v>
      </c>
      <c r="W183">
        <v>20</v>
      </c>
      <c r="X183">
        <v>46</v>
      </c>
      <c r="Y183">
        <v>85</v>
      </c>
      <c r="Z183">
        <v>56</v>
      </c>
      <c r="AA183">
        <v>46</v>
      </c>
      <c r="AB183">
        <v>42</v>
      </c>
      <c r="AC183">
        <v>295</v>
      </c>
      <c r="AD183">
        <v>40</v>
      </c>
      <c r="AE183">
        <v>25</v>
      </c>
      <c r="AF183">
        <v>132</v>
      </c>
      <c r="AG183">
        <v>73</v>
      </c>
      <c r="AH183">
        <v>42</v>
      </c>
      <c r="AI183">
        <v>49</v>
      </c>
      <c r="AJ183">
        <v>361</v>
      </c>
      <c r="AK183">
        <v>656</v>
      </c>
    </row>
    <row r="184" spans="20:37">
      <c r="T184">
        <v>83</v>
      </c>
      <c r="U184">
        <v>25</v>
      </c>
      <c r="V184">
        <v>5</v>
      </c>
      <c r="W184">
        <v>10</v>
      </c>
      <c r="X184">
        <v>14</v>
      </c>
      <c r="Y184">
        <v>26</v>
      </c>
      <c r="Z184">
        <v>29</v>
      </c>
      <c r="AA184">
        <v>13</v>
      </c>
      <c r="AB184">
        <v>62</v>
      </c>
      <c r="AC184">
        <v>154</v>
      </c>
      <c r="AD184">
        <v>38</v>
      </c>
      <c r="AE184">
        <v>42</v>
      </c>
      <c r="AF184">
        <v>131</v>
      </c>
      <c r="AG184">
        <v>93</v>
      </c>
      <c r="AH184">
        <v>66</v>
      </c>
      <c r="AI184">
        <v>127</v>
      </c>
      <c r="AJ184">
        <v>497</v>
      </c>
      <c r="AK184">
        <v>651</v>
      </c>
    </row>
    <row r="185" spans="20:37">
      <c r="T185">
        <v>83</v>
      </c>
      <c r="U185">
        <v>26</v>
      </c>
      <c r="V185">
        <v>5</v>
      </c>
      <c r="W185">
        <v>26</v>
      </c>
      <c r="X185">
        <v>108</v>
      </c>
      <c r="Y185">
        <v>98</v>
      </c>
      <c r="Z185">
        <v>257</v>
      </c>
      <c r="AA185">
        <v>58</v>
      </c>
      <c r="AB185">
        <v>117</v>
      </c>
      <c r="AC185">
        <v>664</v>
      </c>
      <c r="AD185">
        <v>51</v>
      </c>
      <c r="AE185">
        <v>20</v>
      </c>
      <c r="AF185">
        <v>232</v>
      </c>
      <c r="AG185">
        <v>224</v>
      </c>
      <c r="AH185">
        <v>27</v>
      </c>
      <c r="AI185">
        <v>96</v>
      </c>
      <c r="AJ185">
        <v>650</v>
      </c>
      <c r="AK185">
        <v>1314</v>
      </c>
    </row>
    <row r="186" spans="20:37">
      <c r="T186">
        <v>83</v>
      </c>
      <c r="U186">
        <v>27</v>
      </c>
      <c r="V186">
        <v>5</v>
      </c>
      <c r="W186">
        <v>6</v>
      </c>
      <c r="X186">
        <v>88</v>
      </c>
      <c r="Y186">
        <v>88</v>
      </c>
      <c r="Z186">
        <v>111</v>
      </c>
      <c r="AA186">
        <v>35</v>
      </c>
      <c r="AB186">
        <v>54</v>
      </c>
      <c r="AC186">
        <v>382</v>
      </c>
      <c r="AD186">
        <v>18</v>
      </c>
      <c r="AE186">
        <v>2</v>
      </c>
      <c r="AF186">
        <v>46</v>
      </c>
      <c r="AG186">
        <v>65</v>
      </c>
      <c r="AH186">
        <v>27</v>
      </c>
      <c r="AI186">
        <v>15</v>
      </c>
      <c r="AJ186">
        <v>173</v>
      </c>
      <c r="AK186">
        <v>555</v>
      </c>
    </row>
    <row r="187" spans="20:37">
      <c r="T187">
        <v>83</v>
      </c>
      <c r="U187">
        <v>28</v>
      </c>
      <c r="V187">
        <v>5</v>
      </c>
      <c r="W187">
        <v>38</v>
      </c>
      <c r="X187">
        <v>107</v>
      </c>
      <c r="Y187">
        <v>158</v>
      </c>
      <c r="Z187">
        <v>119</v>
      </c>
      <c r="AA187">
        <v>1</v>
      </c>
      <c r="AB187">
        <v>138</v>
      </c>
      <c r="AC187">
        <v>561</v>
      </c>
      <c r="AD187">
        <v>11</v>
      </c>
      <c r="AE187">
        <v>1</v>
      </c>
      <c r="AF187">
        <v>52</v>
      </c>
      <c r="AG187">
        <v>31</v>
      </c>
      <c r="AH187">
        <v>12</v>
      </c>
      <c r="AI187">
        <v>47</v>
      </c>
      <c r="AJ187">
        <v>154</v>
      </c>
      <c r="AK187">
        <v>715</v>
      </c>
    </row>
    <row r="188" spans="20:37">
      <c r="T188">
        <v>83</v>
      </c>
      <c r="U188">
        <v>29</v>
      </c>
      <c r="V188">
        <v>5</v>
      </c>
      <c r="W188">
        <v>52</v>
      </c>
      <c r="X188">
        <v>99</v>
      </c>
      <c r="Y188">
        <v>142</v>
      </c>
      <c r="Z188">
        <v>191</v>
      </c>
      <c r="AA188">
        <v>10</v>
      </c>
      <c r="AB188">
        <v>82</v>
      </c>
      <c r="AC188">
        <v>576</v>
      </c>
      <c r="AD188">
        <v>77</v>
      </c>
      <c r="AE188">
        <v>34</v>
      </c>
      <c r="AF188">
        <v>101</v>
      </c>
      <c r="AG188">
        <v>59</v>
      </c>
      <c r="AH188">
        <v>25</v>
      </c>
      <c r="AI188">
        <v>39</v>
      </c>
      <c r="AJ188">
        <v>335</v>
      </c>
      <c r="AK188">
        <v>911</v>
      </c>
    </row>
    <row r="189" spans="20:37">
      <c r="T189">
        <v>83</v>
      </c>
      <c r="U189">
        <v>30</v>
      </c>
      <c r="V189">
        <v>5</v>
      </c>
      <c r="W189">
        <v>43</v>
      </c>
      <c r="X189">
        <v>69</v>
      </c>
      <c r="Y189">
        <v>56</v>
      </c>
      <c r="Z189">
        <v>39</v>
      </c>
      <c r="AA189">
        <v>13</v>
      </c>
      <c r="AB189">
        <v>34</v>
      </c>
      <c r="AC189">
        <v>254</v>
      </c>
      <c r="AD189">
        <v>3</v>
      </c>
      <c r="AE189">
        <v>0</v>
      </c>
      <c r="AF189">
        <v>18</v>
      </c>
      <c r="AG189">
        <v>5</v>
      </c>
      <c r="AH189">
        <v>4</v>
      </c>
      <c r="AI189">
        <v>2</v>
      </c>
      <c r="AJ189">
        <v>32</v>
      </c>
      <c r="AK189">
        <v>286</v>
      </c>
    </row>
    <row r="190" spans="20:37">
      <c r="T190">
        <v>83</v>
      </c>
      <c r="U190">
        <v>31</v>
      </c>
      <c r="V190">
        <v>5</v>
      </c>
      <c r="W190">
        <v>14</v>
      </c>
      <c r="X190">
        <v>68</v>
      </c>
      <c r="Y190">
        <v>44</v>
      </c>
      <c r="Z190">
        <v>32</v>
      </c>
      <c r="AA190">
        <v>10</v>
      </c>
      <c r="AB190">
        <v>42</v>
      </c>
      <c r="AC190">
        <v>210</v>
      </c>
      <c r="AD190">
        <v>6</v>
      </c>
      <c r="AE190">
        <v>1</v>
      </c>
      <c r="AF190">
        <v>10</v>
      </c>
      <c r="AG190">
        <v>16</v>
      </c>
      <c r="AH190">
        <v>3</v>
      </c>
      <c r="AI190">
        <v>9</v>
      </c>
      <c r="AJ190">
        <v>45</v>
      </c>
      <c r="AK190">
        <v>255</v>
      </c>
    </row>
    <row r="191" spans="20:37">
      <c r="T191">
        <v>83</v>
      </c>
      <c r="U191">
        <v>32</v>
      </c>
      <c r="V191">
        <v>5</v>
      </c>
      <c r="W191">
        <v>50</v>
      </c>
      <c r="X191">
        <v>20</v>
      </c>
      <c r="Y191">
        <v>24</v>
      </c>
      <c r="Z191">
        <v>32</v>
      </c>
      <c r="AA191">
        <v>6</v>
      </c>
      <c r="AB191">
        <v>15</v>
      </c>
      <c r="AC191">
        <v>147</v>
      </c>
      <c r="AD191">
        <v>7</v>
      </c>
      <c r="AE191">
        <v>6</v>
      </c>
      <c r="AF191">
        <v>35</v>
      </c>
      <c r="AG191">
        <v>38</v>
      </c>
      <c r="AH191">
        <v>12</v>
      </c>
      <c r="AI191">
        <v>8</v>
      </c>
      <c r="AJ191">
        <v>106</v>
      </c>
      <c r="AK191">
        <v>253</v>
      </c>
    </row>
    <row r="192" spans="20:37">
      <c r="T192">
        <v>83</v>
      </c>
      <c r="U192">
        <v>33</v>
      </c>
      <c r="V192">
        <v>5</v>
      </c>
      <c r="W192">
        <v>5</v>
      </c>
      <c r="X192">
        <v>17</v>
      </c>
      <c r="Y192">
        <v>36</v>
      </c>
      <c r="Z192">
        <v>18</v>
      </c>
      <c r="AA192">
        <v>15</v>
      </c>
      <c r="AB192">
        <v>25</v>
      </c>
      <c r="AC192">
        <v>116</v>
      </c>
      <c r="AD192">
        <v>7</v>
      </c>
      <c r="AE192">
        <v>9</v>
      </c>
      <c r="AF192">
        <v>14</v>
      </c>
      <c r="AG192">
        <v>25</v>
      </c>
      <c r="AH192">
        <v>15</v>
      </c>
      <c r="AI192">
        <v>5</v>
      </c>
      <c r="AJ192">
        <v>75</v>
      </c>
      <c r="AK192">
        <v>191</v>
      </c>
    </row>
    <row r="193" spans="20:37">
      <c r="T193">
        <v>83</v>
      </c>
      <c r="U193">
        <v>34</v>
      </c>
      <c r="V193">
        <v>5</v>
      </c>
      <c r="W193">
        <v>3</v>
      </c>
      <c r="X193">
        <v>39</v>
      </c>
      <c r="Y193">
        <v>68</v>
      </c>
      <c r="Z193">
        <v>89</v>
      </c>
      <c r="AA193">
        <v>24</v>
      </c>
      <c r="AB193">
        <v>40</v>
      </c>
      <c r="AC193">
        <v>263</v>
      </c>
      <c r="AD193">
        <v>43</v>
      </c>
      <c r="AE193">
        <v>46</v>
      </c>
      <c r="AF193">
        <v>243</v>
      </c>
      <c r="AG193">
        <v>209</v>
      </c>
      <c r="AH193">
        <v>57</v>
      </c>
      <c r="AI193">
        <v>71</v>
      </c>
      <c r="AJ193">
        <v>669</v>
      </c>
      <c r="AK193">
        <v>932</v>
      </c>
    </row>
    <row r="194" spans="20:37">
      <c r="T194">
        <v>83</v>
      </c>
      <c r="U194">
        <v>35</v>
      </c>
      <c r="V194">
        <v>5</v>
      </c>
      <c r="W194">
        <v>72</v>
      </c>
      <c r="X194">
        <v>70</v>
      </c>
      <c r="Y194">
        <v>89</v>
      </c>
      <c r="Z194">
        <v>87</v>
      </c>
      <c r="AA194">
        <v>20</v>
      </c>
      <c r="AB194">
        <v>43</v>
      </c>
      <c r="AC194">
        <v>381</v>
      </c>
      <c r="AD194">
        <v>10</v>
      </c>
      <c r="AE194">
        <v>0</v>
      </c>
      <c r="AF194">
        <v>49</v>
      </c>
      <c r="AG194">
        <v>57</v>
      </c>
      <c r="AH194">
        <v>8</v>
      </c>
      <c r="AI194">
        <v>26</v>
      </c>
      <c r="AJ194">
        <v>150</v>
      </c>
      <c r="AK194">
        <v>531</v>
      </c>
    </row>
    <row r="195" spans="20:37">
      <c r="T195">
        <v>83</v>
      </c>
      <c r="U195">
        <v>36</v>
      </c>
      <c r="V195">
        <v>5</v>
      </c>
      <c r="W195">
        <v>37</v>
      </c>
      <c r="X195">
        <v>98</v>
      </c>
      <c r="Y195">
        <v>246</v>
      </c>
      <c r="Z195">
        <v>163</v>
      </c>
      <c r="AA195">
        <v>124</v>
      </c>
      <c r="AB195">
        <v>125</v>
      </c>
      <c r="AC195">
        <v>793</v>
      </c>
      <c r="AD195">
        <v>94</v>
      </c>
      <c r="AE195">
        <v>135</v>
      </c>
      <c r="AF195">
        <v>435</v>
      </c>
      <c r="AG195">
        <v>329</v>
      </c>
      <c r="AH195">
        <v>112</v>
      </c>
      <c r="AI195">
        <v>179</v>
      </c>
      <c r="AJ195">
        <v>1284</v>
      </c>
      <c r="AK195">
        <v>2077</v>
      </c>
    </row>
    <row r="196" spans="20:37">
      <c r="T196">
        <v>83</v>
      </c>
      <c r="U196">
        <v>37</v>
      </c>
      <c r="V196">
        <v>5</v>
      </c>
      <c r="W196">
        <v>51</v>
      </c>
      <c r="X196">
        <v>140</v>
      </c>
      <c r="Y196">
        <v>80</v>
      </c>
      <c r="Z196">
        <v>303</v>
      </c>
      <c r="AA196">
        <v>127</v>
      </c>
      <c r="AB196">
        <v>190</v>
      </c>
      <c r="AC196">
        <v>891</v>
      </c>
      <c r="AD196">
        <v>26</v>
      </c>
      <c r="AE196">
        <v>15</v>
      </c>
      <c r="AF196">
        <v>125</v>
      </c>
      <c r="AG196">
        <v>75</v>
      </c>
      <c r="AH196">
        <v>14</v>
      </c>
      <c r="AI196">
        <v>88</v>
      </c>
      <c r="AJ196">
        <v>343</v>
      </c>
      <c r="AK196">
        <v>1234</v>
      </c>
    </row>
    <row r="197" spans="20:37">
      <c r="T197">
        <v>83</v>
      </c>
      <c r="U197">
        <v>38</v>
      </c>
      <c r="V197">
        <v>5</v>
      </c>
      <c r="W197">
        <v>5</v>
      </c>
      <c r="X197">
        <v>16</v>
      </c>
      <c r="Y197">
        <v>29</v>
      </c>
      <c r="Z197">
        <v>37</v>
      </c>
      <c r="AA197">
        <v>3</v>
      </c>
      <c r="AB197">
        <v>9</v>
      </c>
      <c r="AC197">
        <v>99</v>
      </c>
      <c r="AD197">
        <v>1</v>
      </c>
      <c r="AE197">
        <v>0</v>
      </c>
      <c r="AF197">
        <v>8</v>
      </c>
      <c r="AG197">
        <v>2</v>
      </c>
      <c r="AH197">
        <v>3</v>
      </c>
      <c r="AI197">
        <v>3</v>
      </c>
      <c r="AJ197">
        <v>17</v>
      </c>
      <c r="AK197">
        <v>116</v>
      </c>
    </row>
    <row r="198" spans="20:37">
      <c r="T198">
        <v>83</v>
      </c>
      <c r="U198">
        <v>39</v>
      </c>
      <c r="V198">
        <v>5</v>
      </c>
      <c r="W198">
        <v>53</v>
      </c>
      <c r="X198">
        <v>77</v>
      </c>
      <c r="Y198">
        <v>153</v>
      </c>
      <c r="Z198">
        <v>252</v>
      </c>
      <c r="AA198">
        <v>65</v>
      </c>
      <c r="AB198">
        <v>121</v>
      </c>
      <c r="AC198">
        <v>721</v>
      </c>
      <c r="AD198">
        <v>93</v>
      </c>
      <c r="AE198">
        <v>31</v>
      </c>
      <c r="AF198">
        <v>189</v>
      </c>
      <c r="AG198">
        <v>160</v>
      </c>
      <c r="AH198">
        <v>117</v>
      </c>
      <c r="AI198">
        <v>271</v>
      </c>
      <c r="AJ198">
        <v>861</v>
      </c>
      <c r="AK198">
        <v>1582</v>
      </c>
    </row>
    <row r="199" spans="20:37">
      <c r="T199">
        <v>83</v>
      </c>
      <c r="U199">
        <v>40</v>
      </c>
      <c r="V199">
        <v>5</v>
      </c>
      <c r="W199">
        <v>51</v>
      </c>
      <c r="X199">
        <v>101</v>
      </c>
      <c r="Y199">
        <v>134</v>
      </c>
      <c r="Z199">
        <v>161</v>
      </c>
      <c r="AA199">
        <v>0</v>
      </c>
      <c r="AB199">
        <v>159</v>
      </c>
      <c r="AC199">
        <v>606</v>
      </c>
      <c r="AD199">
        <v>49</v>
      </c>
      <c r="AE199">
        <v>14</v>
      </c>
      <c r="AF199">
        <v>42</v>
      </c>
      <c r="AG199">
        <v>73</v>
      </c>
      <c r="AH199">
        <v>10</v>
      </c>
      <c r="AI199">
        <v>54</v>
      </c>
      <c r="AJ199">
        <v>242</v>
      </c>
      <c r="AK199">
        <v>848</v>
      </c>
    </row>
    <row r="200" spans="20:37">
      <c r="T200">
        <v>83</v>
      </c>
      <c r="U200">
        <v>41</v>
      </c>
      <c r="V200">
        <v>5</v>
      </c>
      <c r="W200">
        <v>37</v>
      </c>
      <c r="X200">
        <v>92</v>
      </c>
      <c r="Y200">
        <v>114</v>
      </c>
      <c r="Z200">
        <v>86</v>
      </c>
      <c r="AA200">
        <v>18</v>
      </c>
      <c r="AB200">
        <v>42</v>
      </c>
      <c r="AC200">
        <v>389</v>
      </c>
      <c r="AD200">
        <v>10</v>
      </c>
      <c r="AE200">
        <v>6</v>
      </c>
      <c r="AF200">
        <v>45</v>
      </c>
      <c r="AG200">
        <v>54</v>
      </c>
      <c r="AH200">
        <v>17</v>
      </c>
      <c r="AI200">
        <v>29</v>
      </c>
      <c r="AJ200">
        <v>161</v>
      </c>
      <c r="AK200">
        <v>550</v>
      </c>
    </row>
    <row r="201" spans="20:37">
      <c r="T201">
        <v>83</v>
      </c>
      <c r="U201">
        <v>42</v>
      </c>
      <c r="V201">
        <v>5</v>
      </c>
      <c r="W201">
        <v>68</v>
      </c>
      <c r="X201">
        <v>178</v>
      </c>
      <c r="Y201">
        <v>337</v>
      </c>
      <c r="Z201">
        <v>212</v>
      </c>
      <c r="AA201">
        <v>68</v>
      </c>
      <c r="AB201">
        <v>118</v>
      </c>
      <c r="AC201">
        <v>981</v>
      </c>
      <c r="AD201">
        <v>47</v>
      </c>
      <c r="AE201">
        <v>47</v>
      </c>
      <c r="AF201">
        <v>274</v>
      </c>
      <c r="AG201">
        <v>106</v>
      </c>
      <c r="AH201">
        <v>39</v>
      </c>
      <c r="AI201">
        <v>227</v>
      </c>
      <c r="AJ201">
        <v>740</v>
      </c>
      <c r="AK201">
        <v>1721</v>
      </c>
    </row>
    <row r="202" spans="20:37">
      <c r="T202">
        <v>83</v>
      </c>
      <c r="U202">
        <v>44</v>
      </c>
      <c r="V202">
        <v>5</v>
      </c>
      <c r="W202">
        <v>0</v>
      </c>
      <c r="X202">
        <v>6</v>
      </c>
      <c r="Y202">
        <v>8</v>
      </c>
      <c r="Z202">
        <v>3</v>
      </c>
      <c r="AA202">
        <v>4</v>
      </c>
      <c r="AB202">
        <v>3</v>
      </c>
      <c r="AC202">
        <v>24</v>
      </c>
      <c r="AD202">
        <v>13</v>
      </c>
      <c r="AE202">
        <v>0</v>
      </c>
      <c r="AF202">
        <v>21</v>
      </c>
      <c r="AG202">
        <v>24</v>
      </c>
      <c r="AH202">
        <v>12</v>
      </c>
      <c r="AI202">
        <v>6</v>
      </c>
      <c r="AJ202">
        <v>76</v>
      </c>
      <c r="AK202">
        <v>100</v>
      </c>
    </row>
    <row r="203" spans="20:37">
      <c r="T203">
        <v>83</v>
      </c>
      <c r="U203">
        <v>45</v>
      </c>
      <c r="V203">
        <v>5</v>
      </c>
      <c r="W203">
        <v>44</v>
      </c>
      <c r="X203">
        <v>74</v>
      </c>
      <c r="Y203">
        <v>160</v>
      </c>
      <c r="Z203">
        <v>206</v>
      </c>
      <c r="AA203">
        <v>39</v>
      </c>
      <c r="AB203">
        <v>124</v>
      </c>
      <c r="AC203">
        <v>647</v>
      </c>
      <c r="AD203">
        <v>19</v>
      </c>
      <c r="AE203">
        <v>0</v>
      </c>
      <c r="AF203">
        <v>69</v>
      </c>
      <c r="AG203">
        <v>61</v>
      </c>
      <c r="AH203">
        <v>19</v>
      </c>
      <c r="AI203">
        <v>29</v>
      </c>
      <c r="AJ203">
        <v>197</v>
      </c>
      <c r="AK203">
        <v>844</v>
      </c>
    </row>
    <row r="204" spans="20:37">
      <c r="T204">
        <v>83</v>
      </c>
      <c r="U204">
        <v>46</v>
      </c>
      <c r="V204">
        <v>5</v>
      </c>
      <c r="W204">
        <v>19</v>
      </c>
      <c r="X204">
        <v>55</v>
      </c>
      <c r="Y204">
        <v>29</v>
      </c>
      <c r="Z204">
        <v>31</v>
      </c>
      <c r="AA204">
        <v>3</v>
      </c>
      <c r="AB204">
        <v>28</v>
      </c>
      <c r="AC204">
        <v>165</v>
      </c>
      <c r="AD204">
        <v>0</v>
      </c>
      <c r="AE204">
        <v>0</v>
      </c>
      <c r="AF204">
        <v>5</v>
      </c>
      <c r="AG204">
        <v>3</v>
      </c>
      <c r="AH204">
        <v>0</v>
      </c>
      <c r="AI204">
        <v>2</v>
      </c>
      <c r="AJ204">
        <v>10</v>
      </c>
      <c r="AK204">
        <v>175</v>
      </c>
    </row>
    <row r="205" spans="20:37">
      <c r="T205">
        <v>83</v>
      </c>
      <c r="U205">
        <v>47</v>
      </c>
      <c r="V205">
        <v>5</v>
      </c>
      <c r="W205">
        <v>70</v>
      </c>
      <c r="X205">
        <v>92</v>
      </c>
      <c r="Y205">
        <v>212</v>
      </c>
      <c r="Z205">
        <v>117</v>
      </c>
      <c r="AA205">
        <v>65</v>
      </c>
      <c r="AB205">
        <v>114</v>
      </c>
      <c r="AC205">
        <v>670</v>
      </c>
      <c r="AD205">
        <v>43</v>
      </c>
      <c r="AE205">
        <v>4</v>
      </c>
      <c r="AF205">
        <v>162</v>
      </c>
      <c r="AG205">
        <v>42</v>
      </c>
      <c r="AH205">
        <v>39</v>
      </c>
      <c r="AI205">
        <v>77</v>
      </c>
      <c r="AJ205">
        <v>367</v>
      </c>
      <c r="AK205">
        <v>1037</v>
      </c>
    </row>
    <row r="206" spans="20:37">
      <c r="T206">
        <v>83</v>
      </c>
      <c r="U206">
        <v>48</v>
      </c>
      <c r="V206">
        <v>5</v>
      </c>
      <c r="W206">
        <v>243</v>
      </c>
      <c r="X206">
        <v>496</v>
      </c>
      <c r="Y206">
        <v>305</v>
      </c>
      <c r="Z206">
        <v>669</v>
      </c>
      <c r="AA206">
        <v>90</v>
      </c>
      <c r="AB206">
        <v>320</v>
      </c>
      <c r="AC206">
        <v>2123</v>
      </c>
      <c r="AD206">
        <v>343</v>
      </c>
      <c r="AE206">
        <v>209</v>
      </c>
      <c r="AF206">
        <v>480</v>
      </c>
      <c r="AG206">
        <v>363</v>
      </c>
      <c r="AH206">
        <v>91</v>
      </c>
      <c r="AI206">
        <v>214</v>
      </c>
      <c r="AJ206">
        <v>1700</v>
      </c>
      <c r="AK206">
        <v>3823</v>
      </c>
    </row>
    <row r="207" spans="20:37">
      <c r="T207">
        <v>83</v>
      </c>
      <c r="U207">
        <v>49</v>
      </c>
      <c r="V207">
        <v>5</v>
      </c>
      <c r="W207">
        <v>31</v>
      </c>
      <c r="X207">
        <v>25</v>
      </c>
      <c r="Y207">
        <v>32</v>
      </c>
      <c r="Z207">
        <v>31</v>
      </c>
      <c r="AA207">
        <v>12</v>
      </c>
      <c r="AB207">
        <v>19</v>
      </c>
      <c r="AC207">
        <v>150</v>
      </c>
      <c r="AD207">
        <v>23</v>
      </c>
      <c r="AE207">
        <v>0</v>
      </c>
      <c r="AF207">
        <v>20</v>
      </c>
      <c r="AG207">
        <v>52</v>
      </c>
      <c r="AH207">
        <v>21</v>
      </c>
      <c r="AI207">
        <v>17</v>
      </c>
      <c r="AJ207">
        <v>133</v>
      </c>
      <c r="AK207">
        <v>283</v>
      </c>
    </row>
    <row r="208" spans="20:37">
      <c r="T208">
        <v>83</v>
      </c>
      <c r="U208">
        <v>50</v>
      </c>
      <c r="V208">
        <v>5</v>
      </c>
      <c r="W208">
        <v>3</v>
      </c>
      <c r="X208">
        <v>19</v>
      </c>
      <c r="Y208">
        <v>21</v>
      </c>
      <c r="Z208">
        <v>21</v>
      </c>
      <c r="AA208">
        <v>5</v>
      </c>
      <c r="AB208">
        <v>15</v>
      </c>
      <c r="AC208">
        <v>84</v>
      </c>
      <c r="AD208">
        <v>1</v>
      </c>
      <c r="AE208">
        <v>1</v>
      </c>
      <c r="AF208">
        <v>4</v>
      </c>
      <c r="AG208">
        <v>0</v>
      </c>
      <c r="AH208">
        <v>0</v>
      </c>
      <c r="AI208">
        <v>4</v>
      </c>
      <c r="AJ208">
        <v>10</v>
      </c>
      <c r="AK208">
        <v>94</v>
      </c>
    </row>
    <row r="209" spans="20:37">
      <c r="T209">
        <v>83</v>
      </c>
      <c r="U209">
        <v>51</v>
      </c>
      <c r="V209">
        <v>5</v>
      </c>
      <c r="W209">
        <v>57</v>
      </c>
      <c r="X209">
        <v>103</v>
      </c>
      <c r="Y209">
        <v>156</v>
      </c>
      <c r="Z209">
        <v>172</v>
      </c>
      <c r="AA209">
        <v>26</v>
      </c>
      <c r="AB209">
        <v>80</v>
      </c>
      <c r="AC209">
        <v>594</v>
      </c>
      <c r="AD209">
        <v>28</v>
      </c>
      <c r="AE209">
        <v>25</v>
      </c>
      <c r="AF209">
        <v>89</v>
      </c>
      <c r="AG209">
        <v>93</v>
      </c>
      <c r="AH209">
        <v>25</v>
      </c>
      <c r="AI209">
        <v>47</v>
      </c>
      <c r="AJ209">
        <v>307</v>
      </c>
      <c r="AK209">
        <v>901</v>
      </c>
    </row>
    <row r="210" spans="20:37">
      <c r="T210">
        <v>83</v>
      </c>
      <c r="U210">
        <v>53</v>
      </c>
      <c r="V210">
        <v>5</v>
      </c>
      <c r="W210">
        <v>34</v>
      </c>
      <c r="X210">
        <v>56</v>
      </c>
      <c r="Y210">
        <v>78</v>
      </c>
      <c r="Z210">
        <v>42</v>
      </c>
      <c r="AA210">
        <v>27</v>
      </c>
      <c r="AB210">
        <v>55</v>
      </c>
      <c r="AC210">
        <v>292</v>
      </c>
      <c r="AD210">
        <v>36</v>
      </c>
      <c r="AE210">
        <v>17</v>
      </c>
      <c r="AF210">
        <v>89</v>
      </c>
      <c r="AG210">
        <v>78</v>
      </c>
      <c r="AH210">
        <v>138</v>
      </c>
      <c r="AI210">
        <v>48</v>
      </c>
      <c r="AJ210">
        <v>406</v>
      </c>
      <c r="AK210">
        <v>698</v>
      </c>
    </row>
    <row r="211" spans="20:37">
      <c r="T211">
        <v>83</v>
      </c>
      <c r="U211">
        <v>54</v>
      </c>
      <c r="V211">
        <v>5</v>
      </c>
      <c r="W211">
        <v>14</v>
      </c>
      <c r="X211">
        <v>50</v>
      </c>
      <c r="Y211">
        <v>101</v>
      </c>
      <c r="Z211">
        <v>138</v>
      </c>
      <c r="AA211">
        <v>4</v>
      </c>
      <c r="AB211">
        <v>44</v>
      </c>
      <c r="AC211">
        <v>351</v>
      </c>
      <c r="AD211">
        <v>11</v>
      </c>
      <c r="AE211">
        <v>4</v>
      </c>
      <c r="AF211">
        <v>25</v>
      </c>
      <c r="AG211">
        <v>13</v>
      </c>
      <c r="AH211">
        <v>6</v>
      </c>
      <c r="AI211">
        <v>15</v>
      </c>
      <c r="AJ211">
        <v>74</v>
      </c>
      <c r="AK211">
        <v>425</v>
      </c>
    </row>
    <row r="212" spans="20:37">
      <c r="T212">
        <v>83</v>
      </c>
      <c r="U212">
        <v>55</v>
      </c>
      <c r="V212">
        <v>5</v>
      </c>
      <c r="W212">
        <v>20</v>
      </c>
      <c r="X212">
        <v>139</v>
      </c>
      <c r="Y212">
        <v>148</v>
      </c>
      <c r="Z212">
        <v>118</v>
      </c>
      <c r="AA212">
        <v>33</v>
      </c>
      <c r="AB212">
        <v>108</v>
      </c>
      <c r="AC212">
        <v>566</v>
      </c>
      <c r="AD212">
        <v>6</v>
      </c>
      <c r="AE212">
        <v>49</v>
      </c>
      <c r="AF212">
        <v>20</v>
      </c>
      <c r="AG212">
        <v>51</v>
      </c>
      <c r="AH212">
        <v>6</v>
      </c>
      <c r="AI212">
        <v>27</v>
      </c>
      <c r="AJ212">
        <v>159</v>
      </c>
      <c r="AK212">
        <v>725</v>
      </c>
    </row>
    <row r="213" spans="20:37">
      <c r="T213">
        <v>83</v>
      </c>
      <c r="U213">
        <v>56</v>
      </c>
      <c r="V213">
        <v>5</v>
      </c>
      <c r="W213">
        <v>42</v>
      </c>
      <c r="X213">
        <v>35</v>
      </c>
      <c r="Y213">
        <v>28</v>
      </c>
      <c r="Z213">
        <v>25</v>
      </c>
      <c r="AA213">
        <v>10</v>
      </c>
      <c r="AB213">
        <v>9</v>
      </c>
      <c r="AC213">
        <v>149</v>
      </c>
      <c r="AD213">
        <v>4</v>
      </c>
      <c r="AE213">
        <v>2</v>
      </c>
      <c r="AF213">
        <v>8</v>
      </c>
      <c r="AG213">
        <v>5</v>
      </c>
      <c r="AH213">
        <v>1</v>
      </c>
      <c r="AI213">
        <v>4</v>
      </c>
      <c r="AJ213">
        <v>24</v>
      </c>
      <c r="AK213">
        <v>173</v>
      </c>
    </row>
    <row r="214" spans="20:37">
      <c r="T214">
        <v>83</v>
      </c>
      <c r="U214">
        <v>57</v>
      </c>
      <c r="V214">
        <v>5</v>
      </c>
      <c r="W214">
        <v>2070</v>
      </c>
      <c r="X214">
        <v>4571</v>
      </c>
      <c r="Y214">
        <v>5647</v>
      </c>
      <c r="Z214">
        <v>6107</v>
      </c>
      <c r="AA214">
        <v>1706</v>
      </c>
      <c r="AB214">
        <v>4051</v>
      </c>
      <c r="AC214">
        <v>24152</v>
      </c>
      <c r="AD214">
        <v>1929</v>
      </c>
      <c r="AE214">
        <v>1249</v>
      </c>
      <c r="AF214">
        <v>5889</v>
      </c>
      <c r="AG214">
        <v>4644</v>
      </c>
      <c r="AH214">
        <v>1595</v>
      </c>
      <c r="AI214">
        <v>3131</v>
      </c>
      <c r="AJ214">
        <v>18437</v>
      </c>
      <c r="AK214">
        <v>42589</v>
      </c>
    </row>
    <row r="215" spans="20:37">
      <c r="T215">
        <v>83</v>
      </c>
      <c r="U215">
        <v>72</v>
      </c>
      <c r="V215">
        <v>5</v>
      </c>
      <c r="W215">
        <v>60</v>
      </c>
      <c r="X215">
        <v>34</v>
      </c>
      <c r="Y215">
        <v>41</v>
      </c>
      <c r="Z215">
        <v>42</v>
      </c>
      <c r="AA215">
        <v>34</v>
      </c>
      <c r="AB215">
        <v>85</v>
      </c>
      <c r="AC215">
        <v>296</v>
      </c>
      <c r="AD215">
        <v>17</v>
      </c>
      <c r="AE215">
        <v>40</v>
      </c>
      <c r="AF215">
        <v>73</v>
      </c>
      <c r="AG215">
        <v>41</v>
      </c>
      <c r="AH215">
        <v>19</v>
      </c>
      <c r="AI215">
        <v>28</v>
      </c>
      <c r="AJ215">
        <v>218</v>
      </c>
      <c r="AK215">
        <v>514</v>
      </c>
    </row>
    <row r="216" spans="20:37">
      <c r="T216">
        <v>83</v>
      </c>
      <c r="U216">
        <v>99</v>
      </c>
      <c r="V216">
        <v>5</v>
      </c>
      <c r="W216">
        <v>2130</v>
      </c>
      <c r="X216">
        <v>4605</v>
      </c>
      <c r="Y216">
        <v>5688</v>
      </c>
      <c r="Z216">
        <v>6149</v>
      </c>
      <c r="AA216">
        <v>1740</v>
      </c>
      <c r="AB216">
        <v>4136</v>
      </c>
      <c r="AC216">
        <v>24448</v>
      </c>
      <c r="AD216">
        <v>1946</v>
      </c>
      <c r="AE216">
        <v>1289</v>
      </c>
      <c r="AF216">
        <v>5962</v>
      </c>
      <c r="AG216">
        <v>4685</v>
      </c>
      <c r="AH216">
        <v>1614</v>
      </c>
      <c r="AI216">
        <v>3159</v>
      </c>
      <c r="AJ216">
        <v>18655</v>
      </c>
      <c r="AK216">
        <v>43103</v>
      </c>
    </row>
    <row r="217" spans="20:37">
      <c r="T217">
        <v>84</v>
      </c>
      <c r="U217">
        <v>1</v>
      </c>
      <c r="V217">
        <v>5</v>
      </c>
      <c r="W217">
        <v>53</v>
      </c>
      <c r="X217">
        <v>144</v>
      </c>
      <c r="Y217">
        <v>189</v>
      </c>
      <c r="Z217">
        <v>165</v>
      </c>
      <c r="AA217">
        <v>13</v>
      </c>
      <c r="AB217">
        <v>83</v>
      </c>
      <c r="AC217">
        <v>647</v>
      </c>
      <c r="AD217">
        <v>21</v>
      </c>
      <c r="AE217">
        <v>0</v>
      </c>
      <c r="AF217">
        <v>60</v>
      </c>
      <c r="AG217">
        <v>64</v>
      </c>
      <c r="AH217">
        <v>48</v>
      </c>
      <c r="AI217">
        <v>92</v>
      </c>
      <c r="AJ217">
        <v>285</v>
      </c>
      <c r="AK217">
        <v>932</v>
      </c>
    </row>
    <row r="218" spans="20:37">
      <c r="T218">
        <v>84</v>
      </c>
      <c r="U218">
        <v>2</v>
      </c>
      <c r="V218">
        <v>5</v>
      </c>
      <c r="W218">
        <v>29</v>
      </c>
      <c r="X218">
        <v>1</v>
      </c>
      <c r="Y218">
        <v>8</v>
      </c>
      <c r="Z218">
        <v>23</v>
      </c>
      <c r="AA218">
        <v>5</v>
      </c>
      <c r="AB218">
        <v>15</v>
      </c>
      <c r="AC218">
        <v>81</v>
      </c>
      <c r="AD218">
        <v>9</v>
      </c>
      <c r="AE218">
        <v>0</v>
      </c>
      <c r="AF218">
        <v>20</v>
      </c>
      <c r="AG218">
        <v>12</v>
      </c>
      <c r="AH218">
        <v>10</v>
      </c>
      <c r="AI218">
        <v>2</v>
      </c>
      <c r="AJ218">
        <v>53</v>
      </c>
      <c r="AK218">
        <v>134</v>
      </c>
    </row>
    <row r="219" spans="20:37">
      <c r="T219">
        <v>84</v>
      </c>
      <c r="U219">
        <v>4</v>
      </c>
      <c r="V219">
        <v>5</v>
      </c>
      <c r="W219">
        <v>103</v>
      </c>
      <c r="X219">
        <v>86</v>
      </c>
      <c r="Y219">
        <v>103</v>
      </c>
      <c r="Z219">
        <v>120</v>
      </c>
      <c r="AA219">
        <v>8</v>
      </c>
      <c r="AB219">
        <v>77</v>
      </c>
      <c r="AC219">
        <v>497</v>
      </c>
      <c r="AD219">
        <v>23</v>
      </c>
      <c r="AE219">
        <v>2</v>
      </c>
      <c r="AF219">
        <v>92</v>
      </c>
      <c r="AG219">
        <v>165</v>
      </c>
      <c r="AH219">
        <v>27</v>
      </c>
      <c r="AI219">
        <v>63</v>
      </c>
      <c r="AJ219">
        <v>372</v>
      </c>
      <c r="AK219">
        <v>869</v>
      </c>
    </row>
    <row r="220" spans="20:37">
      <c r="T220">
        <v>84</v>
      </c>
      <c r="U220">
        <v>5</v>
      </c>
      <c r="V220">
        <v>5</v>
      </c>
      <c r="W220">
        <v>23</v>
      </c>
      <c r="X220">
        <v>106</v>
      </c>
      <c r="Y220">
        <v>99</v>
      </c>
      <c r="Z220">
        <v>124</v>
      </c>
      <c r="AA220">
        <v>6</v>
      </c>
      <c r="AB220">
        <v>44</v>
      </c>
      <c r="AC220">
        <v>402</v>
      </c>
      <c r="AD220">
        <v>18</v>
      </c>
      <c r="AE220">
        <v>7</v>
      </c>
      <c r="AF220">
        <v>35</v>
      </c>
      <c r="AG220">
        <v>23</v>
      </c>
      <c r="AH220">
        <v>14</v>
      </c>
      <c r="AI220">
        <v>26</v>
      </c>
      <c r="AJ220">
        <v>123</v>
      </c>
      <c r="AK220">
        <v>525</v>
      </c>
    </row>
    <row r="221" spans="20:37">
      <c r="T221">
        <v>84</v>
      </c>
      <c r="U221">
        <v>6</v>
      </c>
      <c r="V221">
        <v>5</v>
      </c>
      <c r="W221">
        <v>235</v>
      </c>
      <c r="X221">
        <v>363</v>
      </c>
      <c r="Y221">
        <v>523</v>
      </c>
      <c r="Z221">
        <v>547</v>
      </c>
      <c r="AA221">
        <v>140</v>
      </c>
      <c r="AB221">
        <v>229</v>
      </c>
      <c r="AC221">
        <v>2037</v>
      </c>
      <c r="AD221">
        <v>290</v>
      </c>
      <c r="AE221">
        <v>334</v>
      </c>
      <c r="AF221">
        <v>1175</v>
      </c>
      <c r="AG221">
        <v>712</v>
      </c>
      <c r="AH221">
        <v>210</v>
      </c>
      <c r="AI221">
        <v>262</v>
      </c>
      <c r="AJ221">
        <v>2983</v>
      </c>
      <c r="AK221">
        <v>5020</v>
      </c>
    </row>
    <row r="222" spans="20:37">
      <c r="T222">
        <v>84</v>
      </c>
      <c r="U222">
        <v>8</v>
      </c>
      <c r="V222">
        <v>5</v>
      </c>
      <c r="W222">
        <v>60</v>
      </c>
      <c r="X222">
        <v>105</v>
      </c>
      <c r="Y222">
        <v>78</v>
      </c>
      <c r="Z222">
        <v>79</v>
      </c>
      <c r="AA222">
        <v>39</v>
      </c>
      <c r="AB222">
        <v>43</v>
      </c>
      <c r="AC222">
        <v>404</v>
      </c>
      <c r="AD222">
        <v>32</v>
      </c>
      <c r="AE222">
        <v>18</v>
      </c>
      <c r="AF222">
        <v>72</v>
      </c>
      <c r="AG222">
        <v>58</v>
      </c>
      <c r="AH222">
        <v>13</v>
      </c>
      <c r="AI222">
        <v>11</v>
      </c>
      <c r="AJ222">
        <v>204</v>
      </c>
      <c r="AK222">
        <v>608</v>
      </c>
    </row>
    <row r="223" spans="20:37">
      <c r="T223">
        <v>84</v>
      </c>
      <c r="U223">
        <v>9</v>
      </c>
      <c r="V223">
        <v>5</v>
      </c>
      <c r="W223">
        <v>10</v>
      </c>
      <c r="X223">
        <v>20</v>
      </c>
      <c r="Y223">
        <v>26</v>
      </c>
      <c r="Z223">
        <v>57</v>
      </c>
      <c r="AA223">
        <v>11</v>
      </c>
      <c r="AB223">
        <v>23</v>
      </c>
      <c r="AC223">
        <v>147</v>
      </c>
      <c r="AD223">
        <v>65</v>
      </c>
      <c r="AE223">
        <v>12</v>
      </c>
      <c r="AF223">
        <v>92</v>
      </c>
      <c r="AG223">
        <v>66</v>
      </c>
      <c r="AH223">
        <v>57</v>
      </c>
      <c r="AI223">
        <v>30</v>
      </c>
      <c r="AJ223">
        <v>322</v>
      </c>
      <c r="AK223">
        <v>469</v>
      </c>
    </row>
    <row r="224" spans="20:37">
      <c r="T224">
        <v>84</v>
      </c>
      <c r="U224">
        <v>10</v>
      </c>
      <c r="V224">
        <v>5</v>
      </c>
      <c r="W224">
        <v>0</v>
      </c>
      <c r="X224">
        <v>22</v>
      </c>
      <c r="Y224">
        <v>12</v>
      </c>
      <c r="Z224">
        <v>18</v>
      </c>
      <c r="AA224">
        <v>2</v>
      </c>
      <c r="AB224">
        <v>13</v>
      </c>
      <c r="AC224">
        <v>67</v>
      </c>
      <c r="AD224">
        <v>11</v>
      </c>
      <c r="AE224">
        <v>0</v>
      </c>
      <c r="AF224">
        <v>27</v>
      </c>
      <c r="AG224">
        <v>12</v>
      </c>
      <c r="AH224">
        <v>7</v>
      </c>
      <c r="AI224">
        <v>6</v>
      </c>
      <c r="AJ224">
        <v>63</v>
      </c>
      <c r="AK224">
        <v>130</v>
      </c>
    </row>
    <row r="225" spans="20:37">
      <c r="T225">
        <v>84</v>
      </c>
      <c r="U225">
        <v>11</v>
      </c>
      <c r="V225">
        <v>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7</v>
      </c>
      <c r="AE225">
        <v>3</v>
      </c>
      <c r="AF225">
        <v>28</v>
      </c>
      <c r="AG225">
        <v>18</v>
      </c>
      <c r="AH225">
        <v>5</v>
      </c>
      <c r="AI225">
        <v>3</v>
      </c>
      <c r="AJ225">
        <v>64</v>
      </c>
      <c r="AK225">
        <v>64</v>
      </c>
    </row>
    <row r="226" spans="20:37">
      <c r="T226">
        <v>84</v>
      </c>
      <c r="U226">
        <v>12</v>
      </c>
      <c r="V226">
        <v>5</v>
      </c>
      <c r="W226">
        <v>79</v>
      </c>
      <c r="X226">
        <v>413</v>
      </c>
      <c r="Y226">
        <v>226</v>
      </c>
      <c r="Z226">
        <v>149</v>
      </c>
      <c r="AA226">
        <v>61</v>
      </c>
      <c r="AB226">
        <v>461</v>
      </c>
      <c r="AC226">
        <v>1389</v>
      </c>
      <c r="AD226">
        <v>123</v>
      </c>
      <c r="AE226">
        <v>23</v>
      </c>
      <c r="AF226">
        <v>658</v>
      </c>
      <c r="AG226">
        <v>295</v>
      </c>
      <c r="AH226">
        <v>5</v>
      </c>
      <c r="AI226">
        <v>321</v>
      </c>
      <c r="AJ226">
        <v>1425</v>
      </c>
      <c r="AK226">
        <v>2814</v>
      </c>
    </row>
    <row r="227" spans="20:37">
      <c r="T227">
        <v>84</v>
      </c>
      <c r="U227">
        <v>13</v>
      </c>
      <c r="V227">
        <v>5</v>
      </c>
      <c r="W227">
        <v>87</v>
      </c>
      <c r="X227">
        <v>125</v>
      </c>
      <c r="Y227">
        <v>239</v>
      </c>
      <c r="Z227">
        <v>231</v>
      </c>
      <c r="AA227">
        <v>140</v>
      </c>
      <c r="AB227">
        <v>122</v>
      </c>
      <c r="AC227">
        <v>944</v>
      </c>
      <c r="AD227">
        <v>68</v>
      </c>
      <c r="AE227">
        <v>17</v>
      </c>
      <c r="AF227">
        <v>172</v>
      </c>
      <c r="AG227">
        <v>88</v>
      </c>
      <c r="AH227">
        <v>62</v>
      </c>
      <c r="AI227">
        <v>59</v>
      </c>
      <c r="AJ227">
        <v>466</v>
      </c>
      <c r="AK227">
        <v>1410</v>
      </c>
    </row>
    <row r="228" spans="20:37">
      <c r="T228">
        <v>84</v>
      </c>
      <c r="U228">
        <v>15</v>
      </c>
      <c r="V228">
        <v>5</v>
      </c>
      <c r="W228">
        <v>1</v>
      </c>
      <c r="X228">
        <v>9</v>
      </c>
      <c r="Y228">
        <v>24</v>
      </c>
      <c r="Z228">
        <v>18</v>
      </c>
      <c r="AA228">
        <v>0</v>
      </c>
      <c r="AB228">
        <v>3</v>
      </c>
      <c r="AC228">
        <v>55</v>
      </c>
      <c r="AD228">
        <v>4</v>
      </c>
      <c r="AE228">
        <v>14</v>
      </c>
      <c r="AF228">
        <v>29</v>
      </c>
      <c r="AG228">
        <v>6</v>
      </c>
      <c r="AH228">
        <v>1</v>
      </c>
      <c r="AI228">
        <v>29</v>
      </c>
      <c r="AJ228">
        <v>83</v>
      </c>
      <c r="AK228">
        <v>138</v>
      </c>
    </row>
    <row r="229" spans="20:37">
      <c r="T229">
        <v>84</v>
      </c>
      <c r="U229">
        <v>16</v>
      </c>
      <c r="V229">
        <v>5</v>
      </c>
      <c r="W229">
        <v>28</v>
      </c>
      <c r="X229">
        <v>61</v>
      </c>
      <c r="Y229">
        <v>15</v>
      </c>
      <c r="Z229">
        <v>51</v>
      </c>
      <c r="AA229">
        <v>7</v>
      </c>
      <c r="AB229">
        <v>40</v>
      </c>
      <c r="AC229">
        <v>202</v>
      </c>
      <c r="AD229">
        <v>2</v>
      </c>
      <c r="AE229">
        <v>0</v>
      </c>
      <c r="AF229">
        <v>21</v>
      </c>
      <c r="AG229">
        <v>11</v>
      </c>
      <c r="AH229">
        <v>2</v>
      </c>
      <c r="AI229">
        <v>4</v>
      </c>
      <c r="AJ229">
        <v>40</v>
      </c>
      <c r="AK229">
        <v>242</v>
      </c>
    </row>
    <row r="230" spans="20:37">
      <c r="T230">
        <v>84</v>
      </c>
      <c r="U230">
        <v>17</v>
      </c>
      <c r="V230">
        <v>5</v>
      </c>
      <c r="W230">
        <v>47</v>
      </c>
      <c r="X230">
        <v>11</v>
      </c>
      <c r="Y230">
        <v>284</v>
      </c>
      <c r="Z230">
        <v>163</v>
      </c>
      <c r="AA230">
        <v>40</v>
      </c>
      <c r="AB230">
        <v>112</v>
      </c>
      <c r="AC230">
        <v>657</v>
      </c>
      <c r="AD230">
        <v>85</v>
      </c>
      <c r="AE230">
        <v>10</v>
      </c>
      <c r="AF230">
        <v>266</v>
      </c>
      <c r="AG230">
        <v>297</v>
      </c>
      <c r="AH230">
        <v>136</v>
      </c>
      <c r="AI230">
        <v>96</v>
      </c>
      <c r="AJ230">
        <v>890</v>
      </c>
      <c r="AK230">
        <v>1547</v>
      </c>
    </row>
    <row r="231" spans="20:37">
      <c r="T231">
        <v>84</v>
      </c>
      <c r="U231">
        <v>18</v>
      </c>
      <c r="V231">
        <v>5</v>
      </c>
      <c r="W231">
        <v>56</v>
      </c>
      <c r="X231">
        <v>106</v>
      </c>
      <c r="Y231">
        <v>122</v>
      </c>
      <c r="Z231">
        <v>127</v>
      </c>
      <c r="AA231">
        <v>21</v>
      </c>
      <c r="AB231">
        <v>153</v>
      </c>
      <c r="AC231">
        <v>585</v>
      </c>
      <c r="AD231">
        <v>26</v>
      </c>
      <c r="AE231">
        <v>20</v>
      </c>
      <c r="AF231">
        <v>99</v>
      </c>
      <c r="AG231">
        <v>95</v>
      </c>
      <c r="AH231">
        <v>20</v>
      </c>
      <c r="AI231">
        <v>80</v>
      </c>
      <c r="AJ231">
        <v>340</v>
      </c>
      <c r="AK231">
        <v>925</v>
      </c>
    </row>
    <row r="232" spans="20:37">
      <c r="T232">
        <v>84</v>
      </c>
      <c r="U232">
        <v>19</v>
      </c>
      <c r="V232">
        <v>5</v>
      </c>
      <c r="W232">
        <v>14</v>
      </c>
      <c r="X232">
        <v>89</v>
      </c>
      <c r="Y232">
        <v>66</v>
      </c>
      <c r="Z232">
        <v>83</v>
      </c>
      <c r="AA232">
        <v>26</v>
      </c>
      <c r="AB232">
        <v>44</v>
      </c>
      <c r="AC232">
        <v>322</v>
      </c>
      <c r="AD232">
        <v>15</v>
      </c>
      <c r="AE232">
        <v>0</v>
      </c>
      <c r="AF232">
        <v>43</v>
      </c>
      <c r="AG232">
        <v>23</v>
      </c>
      <c r="AH232">
        <v>7</v>
      </c>
      <c r="AI232">
        <v>10</v>
      </c>
      <c r="AJ232">
        <v>98</v>
      </c>
      <c r="AK232">
        <v>420</v>
      </c>
    </row>
    <row r="233" spans="20:37">
      <c r="T233">
        <v>84</v>
      </c>
      <c r="U233">
        <v>20</v>
      </c>
      <c r="V233">
        <v>5</v>
      </c>
      <c r="W233">
        <v>23</v>
      </c>
      <c r="X233">
        <v>115</v>
      </c>
      <c r="Y233">
        <v>65</v>
      </c>
      <c r="Z233">
        <v>93</v>
      </c>
      <c r="AA233">
        <v>4</v>
      </c>
      <c r="AB233">
        <v>68</v>
      </c>
      <c r="AC233">
        <v>368</v>
      </c>
      <c r="AD233">
        <v>24</v>
      </c>
      <c r="AE233">
        <v>14</v>
      </c>
      <c r="AF233">
        <v>39</v>
      </c>
      <c r="AG233">
        <v>27</v>
      </c>
      <c r="AH233">
        <v>15</v>
      </c>
      <c r="AI233">
        <v>23</v>
      </c>
      <c r="AJ233">
        <v>142</v>
      </c>
      <c r="AK233">
        <v>510</v>
      </c>
    </row>
    <row r="234" spans="20:37">
      <c r="T234">
        <v>84</v>
      </c>
      <c r="U234">
        <v>21</v>
      </c>
      <c r="V234">
        <v>5</v>
      </c>
      <c r="W234">
        <v>52</v>
      </c>
      <c r="X234">
        <v>82</v>
      </c>
      <c r="Y234">
        <v>97</v>
      </c>
      <c r="Z234">
        <v>217</v>
      </c>
      <c r="AA234">
        <v>73</v>
      </c>
      <c r="AB234">
        <v>74</v>
      </c>
      <c r="AC234">
        <v>595</v>
      </c>
      <c r="AD234">
        <v>33</v>
      </c>
      <c r="AE234">
        <v>4</v>
      </c>
      <c r="AF234">
        <v>37</v>
      </c>
      <c r="AG234">
        <v>46</v>
      </c>
      <c r="AH234">
        <v>16</v>
      </c>
      <c r="AI234">
        <v>23</v>
      </c>
      <c r="AJ234">
        <v>159</v>
      </c>
      <c r="AK234">
        <v>754</v>
      </c>
    </row>
    <row r="235" spans="20:37">
      <c r="T235">
        <v>84</v>
      </c>
      <c r="U235">
        <v>22</v>
      </c>
      <c r="V235">
        <v>5</v>
      </c>
      <c r="W235">
        <v>47</v>
      </c>
      <c r="X235">
        <v>83</v>
      </c>
      <c r="Y235">
        <v>139</v>
      </c>
      <c r="Z235">
        <v>260</v>
      </c>
      <c r="AA235">
        <v>54</v>
      </c>
      <c r="AB235">
        <v>85</v>
      </c>
      <c r="AC235">
        <v>668</v>
      </c>
      <c r="AD235">
        <v>32</v>
      </c>
      <c r="AE235">
        <v>2</v>
      </c>
      <c r="AF235">
        <v>31</v>
      </c>
      <c r="AG235">
        <v>116</v>
      </c>
      <c r="AH235">
        <v>74</v>
      </c>
      <c r="AI235">
        <v>38</v>
      </c>
      <c r="AJ235">
        <v>293</v>
      </c>
      <c r="AK235">
        <v>961</v>
      </c>
    </row>
    <row r="236" spans="20:37">
      <c r="T236">
        <v>84</v>
      </c>
      <c r="U236">
        <v>23</v>
      </c>
      <c r="V236">
        <v>5</v>
      </c>
      <c r="W236">
        <v>6</v>
      </c>
      <c r="X236">
        <v>30</v>
      </c>
      <c r="Y236">
        <v>38</v>
      </c>
      <c r="Z236">
        <v>44</v>
      </c>
      <c r="AA236">
        <v>20</v>
      </c>
      <c r="AB236">
        <v>44</v>
      </c>
      <c r="AC236">
        <v>182</v>
      </c>
      <c r="AD236">
        <v>2</v>
      </c>
      <c r="AE236">
        <v>1</v>
      </c>
      <c r="AF236">
        <v>15</v>
      </c>
      <c r="AG236">
        <v>11</v>
      </c>
      <c r="AH236">
        <v>14</v>
      </c>
      <c r="AI236">
        <v>7</v>
      </c>
      <c r="AJ236">
        <v>50</v>
      </c>
      <c r="AK236">
        <v>232</v>
      </c>
    </row>
    <row r="237" spans="20:37">
      <c r="T237">
        <v>84</v>
      </c>
      <c r="U237">
        <v>24</v>
      </c>
      <c r="V237">
        <v>5</v>
      </c>
      <c r="W237">
        <v>19</v>
      </c>
      <c r="X237">
        <v>55</v>
      </c>
      <c r="Y237">
        <v>81</v>
      </c>
      <c r="Z237">
        <v>101</v>
      </c>
      <c r="AA237">
        <v>21</v>
      </c>
      <c r="AB237">
        <v>36</v>
      </c>
      <c r="AC237">
        <v>313</v>
      </c>
      <c r="AD237">
        <v>38</v>
      </c>
      <c r="AE237">
        <v>14</v>
      </c>
      <c r="AF237">
        <v>132</v>
      </c>
      <c r="AG237">
        <v>66</v>
      </c>
      <c r="AH237">
        <v>40</v>
      </c>
      <c r="AI237">
        <v>40</v>
      </c>
      <c r="AJ237">
        <v>330</v>
      </c>
      <c r="AK237">
        <v>643</v>
      </c>
    </row>
    <row r="238" spans="20:37">
      <c r="T238">
        <v>84</v>
      </c>
      <c r="U238">
        <v>25</v>
      </c>
      <c r="V238">
        <v>5</v>
      </c>
      <c r="W238">
        <v>9</v>
      </c>
      <c r="X238">
        <v>14</v>
      </c>
      <c r="Y238">
        <v>16</v>
      </c>
      <c r="Z238">
        <v>32</v>
      </c>
      <c r="AA238">
        <v>8</v>
      </c>
      <c r="AB238">
        <v>77</v>
      </c>
      <c r="AC238">
        <v>156</v>
      </c>
      <c r="AD238">
        <v>35</v>
      </c>
      <c r="AE238">
        <v>34</v>
      </c>
      <c r="AF238">
        <v>133</v>
      </c>
      <c r="AG238">
        <v>83</v>
      </c>
      <c r="AH238">
        <v>58</v>
      </c>
      <c r="AI238">
        <v>167</v>
      </c>
      <c r="AJ238">
        <v>510</v>
      </c>
      <c r="AK238">
        <v>666</v>
      </c>
    </row>
    <row r="239" spans="20:37">
      <c r="T239">
        <v>84</v>
      </c>
      <c r="U239">
        <v>26</v>
      </c>
      <c r="V239">
        <v>5</v>
      </c>
      <c r="W239">
        <v>44</v>
      </c>
      <c r="X239">
        <v>114</v>
      </c>
      <c r="Y239">
        <v>132</v>
      </c>
      <c r="Z239">
        <v>306</v>
      </c>
      <c r="AA239">
        <v>54</v>
      </c>
      <c r="AB239">
        <v>148</v>
      </c>
      <c r="AC239">
        <v>798</v>
      </c>
      <c r="AD239">
        <v>64</v>
      </c>
      <c r="AE239">
        <v>24</v>
      </c>
      <c r="AF239">
        <v>278</v>
      </c>
      <c r="AG239">
        <v>223</v>
      </c>
      <c r="AH239">
        <v>32</v>
      </c>
      <c r="AI239">
        <v>112</v>
      </c>
      <c r="AJ239">
        <v>733</v>
      </c>
      <c r="AK239">
        <v>1531</v>
      </c>
    </row>
    <row r="240" spans="20:37">
      <c r="T240">
        <v>84</v>
      </c>
      <c r="U240">
        <v>27</v>
      </c>
      <c r="V240">
        <v>5</v>
      </c>
      <c r="W240">
        <v>16</v>
      </c>
      <c r="X240">
        <v>104</v>
      </c>
      <c r="Y240">
        <v>89</v>
      </c>
      <c r="Z240">
        <v>106</v>
      </c>
      <c r="AA240">
        <v>40</v>
      </c>
      <c r="AB240">
        <v>57</v>
      </c>
      <c r="AC240">
        <v>412</v>
      </c>
      <c r="AD240">
        <v>7</v>
      </c>
      <c r="AE240">
        <v>4</v>
      </c>
      <c r="AF240">
        <v>48</v>
      </c>
      <c r="AG240">
        <v>65</v>
      </c>
      <c r="AH240">
        <v>31</v>
      </c>
      <c r="AI240">
        <v>15</v>
      </c>
      <c r="AJ240">
        <v>170</v>
      </c>
      <c r="AK240">
        <v>582</v>
      </c>
    </row>
    <row r="241" spans="20:37">
      <c r="T241">
        <v>84</v>
      </c>
      <c r="U241">
        <v>28</v>
      </c>
      <c r="V241">
        <v>5</v>
      </c>
      <c r="W241">
        <v>27</v>
      </c>
      <c r="X241">
        <v>84</v>
      </c>
      <c r="Y241">
        <v>108</v>
      </c>
      <c r="Z241">
        <v>109</v>
      </c>
      <c r="AA241">
        <v>6</v>
      </c>
      <c r="AB241">
        <v>149</v>
      </c>
      <c r="AC241">
        <v>483</v>
      </c>
      <c r="AD241">
        <v>14</v>
      </c>
      <c r="AE241">
        <v>10</v>
      </c>
      <c r="AF241">
        <v>87</v>
      </c>
      <c r="AG241">
        <v>38</v>
      </c>
      <c r="AH241">
        <v>19</v>
      </c>
      <c r="AI241">
        <v>28</v>
      </c>
      <c r="AJ241">
        <v>196</v>
      </c>
      <c r="AK241">
        <v>679</v>
      </c>
    </row>
    <row r="242" spans="20:37">
      <c r="T242">
        <v>84</v>
      </c>
      <c r="U242">
        <v>29</v>
      </c>
      <c r="V242">
        <v>5</v>
      </c>
      <c r="W242">
        <v>37</v>
      </c>
      <c r="X242">
        <v>116</v>
      </c>
      <c r="Y242">
        <v>147</v>
      </c>
      <c r="Z242">
        <v>228</v>
      </c>
      <c r="AA242">
        <v>12</v>
      </c>
      <c r="AB242">
        <v>71</v>
      </c>
      <c r="AC242">
        <v>611</v>
      </c>
      <c r="AD242">
        <v>82</v>
      </c>
      <c r="AE242">
        <v>34</v>
      </c>
      <c r="AF242">
        <v>111</v>
      </c>
      <c r="AG242">
        <v>67</v>
      </c>
      <c r="AH242">
        <v>13</v>
      </c>
      <c r="AI242">
        <v>49</v>
      </c>
      <c r="AJ242">
        <v>356</v>
      </c>
      <c r="AK242">
        <v>967</v>
      </c>
    </row>
    <row r="243" spans="20:37">
      <c r="T243">
        <v>84</v>
      </c>
      <c r="U243">
        <v>30</v>
      </c>
      <c r="V243">
        <v>5</v>
      </c>
      <c r="W243">
        <v>41</v>
      </c>
      <c r="X243">
        <v>77</v>
      </c>
      <c r="Y243">
        <v>32</v>
      </c>
      <c r="Z243">
        <v>25</v>
      </c>
      <c r="AA243">
        <v>7</v>
      </c>
      <c r="AB243">
        <v>35</v>
      </c>
      <c r="AC243">
        <v>217</v>
      </c>
      <c r="AD243">
        <v>2</v>
      </c>
      <c r="AE243">
        <v>0</v>
      </c>
      <c r="AF243">
        <v>15</v>
      </c>
      <c r="AG243">
        <v>1</v>
      </c>
      <c r="AH243">
        <v>0</v>
      </c>
      <c r="AI243">
        <v>3</v>
      </c>
      <c r="AJ243">
        <v>21</v>
      </c>
      <c r="AK243">
        <v>238</v>
      </c>
    </row>
    <row r="244" spans="20:37">
      <c r="T244">
        <v>84</v>
      </c>
      <c r="U244">
        <v>31</v>
      </c>
      <c r="V244">
        <v>5</v>
      </c>
      <c r="W244">
        <v>18</v>
      </c>
      <c r="X244">
        <v>64</v>
      </c>
      <c r="Y244">
        <v>46</v>
      </c>
      <c r="Z244">
        <v>33</v>
      </c>
      <c r="AA244">
        <v>9</v>
      </c>
      <c r="AB244">
        <v>49</v>
      </c>
      <c r="AC244">
        <v>219</v>
      </c>
      <c r="AD244">
        <v>8</v>
      </c>
      <c r="AE244">
        <v>0</v>
      </c>
      <c r="AF244">
        <v>23</v>
      </c>
      <c r="AG244">
        <v>9</v>
      </c>
      <c r="AH244">
        <v>5</v>
      </c>
      <c r="AI244">
        <v>21</v>
      </c>
      <c r="AJ244">
        <v>66</v>
      </c>
      <c r="AK244">
        <v>285</v>
      </c>
    </row>
    <row r="245" spans="20:37">
      <c r="T245">
        <v>84</v>
      </c>
      <c r="U245">
        <v>32</v>
      </c>
      <c r="V245">
        <v>5</v>
      </c>
      <c r="W245">
        <v>52</v>
      </c>
      <c r="X245">
        <v>35</v>
      </c>
      <c r="Y245">
        <v>17</v>
      </c>
      <c r="Z245">
        <v>34</v>
      </c>
      <c r="AA245">
        <v>3</v>
      </c>
      <c r="AB245">
        <v>7</v>
      </c>
      <c r="AC245">
        <v>148</v>
      </c>
      <c r="AD245">
        <v>10</v>
      </c>
      <c r="AE245">
        <v>3</v>
      </c>
      <c r="AF245">
        <v>45</v>
      </c>
      <c r="AG245">
        <v>29</v>
      </c>
      <c r="AH245">
        <v>7</v>
      </c>
      <c r="AI245">
        <v>7</v>
      </c>
      <c r="AJ245">
        <v>101</v>
      </c>
      <c r="AK245">
        <v>249</v>
      </c>
    </row>
    <row r="246" spans="20:37">
      <c r="T246">
        <v>84</v>
      </c>
      <c r="U246">
        <v>33</v>
      </c>
      <c r="V246">
        <v>5</v>
      </c>
      <c r="W246">
        <v>11</v>
      </c>
      <c r="X246">
        <v>25</v>
      </c>
      <c r="Y246">
        <v>32</v>
      </c>
      <c r="Z246">
        <v>25</v>
      </c>
      <c r="AA246">
        <v>15</v>
      </c>
      <c r="AB246">
        <v>26</v>
      </c>
      <c r="AC246">
        <v>134</v>
      </c>
      <c r="AD246">
        <v>4</v>
      </c>
      <c r="AE246">
        <v>2</v>
      </c>
      <c r="AF246">
        <v>11</v>
      </c>
      <c r="AG246">
        <v>29</v>
      </c>
      <c r="AH246">
        <v>7</v>
      </c>
      <c r="AI246">
        <v>5</v>
      </c>
      <c r="AJ246">
        <v>58</v>
      </c>
      <c r="AK246">
        <v>192</v>
      </c>
    </row>
    <row r="247" spans="20:37">
      <c r="T247">
        <v>84</v>
      </c>
      <c r="U247">
        <v>34</v>
      </c>
      <c r="V247">
        <v>5</v>
      </c>
      <c r="W247">
        <v>9</v>
      </c>
      <c r="X247">
        <v>46</v>
      </c>
      <c r="Y247">
        <v>79</v>
      </c>
      <c r="Z247">
        <v>88</v>
      </c>
      <c r="AA247">
        <v>18</v>
      </c>
      <c r="AB247">
        <v>40</v>
      </c>
      <c r="AC247">
        <v>280</v>
      </c>
      <c r="AD247">
        <v>45</v>
      </c>
      <c r="AE247">
        <v>64</v>
      </c>
      <c r="AF247">
        <v>214</v>
      </c>
      <c r="AG247">
        <v>189</v>
      </c>
      <c r="AH247">
        <v>61</v>
      </c>
      <c r="AI247">
        <v>69</v>
      </c>
      <c r="AJ247">
        <v>642</v>
      </c>
      <c r="AK247">
        <v>922</v>
      </c>
    </row>
    <row r="248" spans="20:37">
      <c r="T248">
        <v>84</v>
      </c>
      <c r="U248">
        <v>35</v>
      </c>
      <c r="V248">
        <v>5</v>
      </c>
      <c r="W248">
        <v>79</v>
      </c>
      <c r="X248">
        <v>70</v>
      </c>
      <c r="Y248">
        <v>85</v>
      </c>
      <c r="Z248">
        <v>72</v>
      </c>
      <c r="AA248">
        <v>11</v>
      </c>
      <c r="AB248">
        <v>38</v>
      </c>
      <c r="AC248">
        <v>355</v>
      </c>
      <c r="AD248">
        <v>17</v>
      </c>
      <c r="AE248">
        <v>0</v>
      </c>
      <c r="AF248">
        <v>29</v>
      </c>
      <c r="AG248">
        <v>39</v>
      </c>
      <c r="AH248">
        <v>24</v>
      </c>
      <c r="AI248">
        <v>33</v>
      </c>
      <c r="AJ248">
        <v>142</v>
      </c>
      <c r="AK248">
        <v>497</v>
      </c>
    </row>
    <row r="249" spans="20:37">
      <c r="T249">
        <v>84</v>
      </c>
      <c r="U249">
        <v>36</v>
      </c>
      <c r="V249">
        <v>5</v>
      </c>
      <c r="W249">
        <v>31</v>
      </c>
      <c r="X249">
        <v>96</v>
      </c>
      <c r="Y249">
        <v>222</v>
      </c>
      <c r="Z249">
        <v>176</v>
      </c>
      <c r="AA249">
        <v>106</v>
      </c>
      <c r="AB249">
        <v>161</v>
      </c>
      <c r="AC249">
        <v>792</v>
      </c>
      <c r="AD249">
        <v>116</v>
      </c>
      <c r="AE249">
        <v>127</v>
      </c>
      <c r="AF249">
        <v>457</v>
      </c>
      <c r="AG249">
        <v>327</v>
      </c>
      <c r="AH249">
        <v>91</v>
      </c>
      <c r="AI249">
        <v>150</v>
      </c>
      <c r="AJ249">
        <v>1268</v>
      </c>
      <c r="AK249">
        <v>2060</v>
      </c>
    </row>
    <row r="250" spans="20:37">
      <c r="T250">
        <v>84</v>
      </c>
      <c r="U250">
        <v>37</v>
      </c>
      <c r="V250">
        <v>5</v>
      </c>
      <c r="W250">
        <v>49</v>
      </c>
      <c r="X250">
        <v>135</v>
      </c>
      <c r="Y250">
        <v>84</v>
      </c>
      <c r="Z250">
        <v>371</v>
      </c>
      <c r="AA250">
        <v>137</v>
      </c>
      <c r="AB250">
        <v>220</v>
      </c>
      <c r="AC250">
        <v>996</v>
      </c>
      <c r="AD250">
        <v>27</v>
      </c>
      <c r="AE250">
        <v>18</v>
      </c>
      <c r="AF250">
        <v>163</v>
      </c>
      <c r="AG250">
        <v>117</v>
      </c>
      <c r="AH250">
        <v>26</v>
      </c>
      <c r="AI250">
        <v>103</v>
      </c>
      <c r="AJ250">
        <v>454</v>
      </c>
      <c r="AK250">
        <v>1450</v>
      </c>
    </row>
    <row r="251" spans="20:37">
      <c r="T251">
        <v>84</v>
      </c>
      <c r="U251">
        <v>38</v>
      </c>
      <c r="V251">
        <v>5</v>
      </c>
      <c r="W251">
        <v>8</v>
      </c>
      <c r="X251">
        <v>14</v>
      </c>
      <c r="Y251">
        <v>23</v>
      </c>
      <c r="Z251">
        <v>15</v>
      </c>
      <c r="AA251">
        <v>6</v>
      </c>
      <c r="AB251">
        <v>17</v>
      </c>
      <c r="AC251">
        <v>83</v>
      </c>
      <c r="AD251">
        <v>1</v>
      </c>
      <c r="AE251">
        <v>0</v>
      </c>
      <c r="AF251">
        <v>6</v>
      </c>
      <c r="AG251">
        <v>2</v>
      </c>
      <c r="AH251">
        <v>5</v>
      </c>
      <c r="AI251">
        <v>3</v>
      </c>
      <c r="AJ251">
        <v>17</v>
      </c>
      <c r="AK251">
        <v>100</v>
      </c>
    </row>
    <row r="252" spans="20:37">
      <c r="T252">
        <v>84</v>
      </c>
      <c r="U252">
        <v>39</v>
      </c>
      <c r="V252">
        <v>5</v>
      </c>
      <c r="W252">
        <v>41</v>
      </c>
      <c r="X252">
        <v>91</v>
      </c>
      <c r="Y252">
        <v>178</v>
      </c>
      <c r="Z252">
        <v>296</v>
      </c>
      <c r="AA252">
        <v>71</v>
      </c>
      <c r="AB252">
        <v>185</v>
      </c>
      <c r="AC252">
        <v>862</v>
      </c>
      <c r="AD252">
        <v>92</v>
      </c>
      <c r="AE252">
        <v>31</v>
      </c>
      <c r="AF252">
        <v>176</v>
      </c>
      <c r="AG252">
        <v>168</v>
      </c>
      <c r="AH252">
        <v>148</v>
      </c>
      <c r="AI252">
        <v>169</v>
      </c>
      <c r="AJ252">
        <v>784</v>
      </c>
      <c r="AK252">
        <v>1646</v>
      </c>
    </row>
    <row r="253" spans="20:37">
      <c r="T253">
        <v>84</v>
      </c>
      <c r="U253">
        <v>40</v>
      </c>
      <c r="V253">
        <v>5</v>
      </c>
      <c r="W253">
        <v>65</v>
      </c>
      <c r="X253">
        <v>97</v>
      </c>
      <c r="Y253">
        <v>132</v>
      </c>
      <c r="Z253">
        <v>134</v>
      </c>
      <c r="AA253">
        <v>0</v>
      </c>
      <c r="AB253">
        <v>136</v>
      </c>
      <c r="AC253">
        <v>564</v>
      </c>
      <c r="AD253">
        <v>44</v>
      </c>
      <c r="AE253">
        <v>21</v>
      </c>
      <c r="AF253">
        <v>58</v>
      </c>
      <c r="AG253">
        <v>54</v>
      </c>
      <c r="AH253">
        <v>4</v>
      </c>
      <c r="AI253">
        <v>52</v>
      </c>
      <c r="AJ253">
        <v>233</v>
      </c>
      <c r="AK253">
        <v>797</v>
      </c>
    </row>
    <row r="254" spans="20:37">
      <c r="T254">
        <v>84</v>
      </c>
      <c r="U254">
        <v>41</v>
      </c>
      <c r="V254">
        <v>5</v>
      </c>
      <c r="W254">
        <v>32</v>
      </c>
      <c r="X254">
        <v>98</v>
      </c>
      <c r="Y254">
        <v>125</v>
      </c>
      <c r="Z254">
        <v>88</v>
      </c>
      <c r="AA254">
        <v>13</v>
      </c>
      <c r="AB254">
        <v>28</v>
      </c>
      <c r="AC254">
        <v>384</v>
      </c>
      <c r="AD254">
        <v>20</v>
      </c>
      <c r="AE254">
        <v>7</v>
      </c>
      <c r="AF254">
        <v>62</v>
      </c>
      <c r="AG254">
        <v>60</v>
      </c>
      <c r="AH254">
        <v>16</v>
      </c>
      <c r="AI254">
        <v>23</v>
      </c>
      <c r="AJ254">
        <v>188</v>
      </c>
      <c r="AK254">
        <v>572</v>
      </c>
    </row>
    <row r="255" spans="20:37">
      <c r="T255">
        <v>84</v>
      </c>
      <c r="U255">
        <v>42</v>
      </c>
      <c r="V255">
        <v>5</v>
      </c>
      <c r="W255">
        <v>66</v>
      </c>
      <c r="X255">
        <v>152</v>
      </c>
      <c r="Y255">
        <v>326</v>
      </c>
      <c r="Z255">
        <v>202</v>
      </c>
      <c r="AA255">
        <v>66</v>
      </c>
      <c r="AB255">
        <v>127</v>
      </c>
      <c r="AC255">
        <v>939</v>
      </c>
      <c r="AD255">
        <v>58</v>
      </c>
      <c r="AE255">
        <v>47</v>
      </c>
      <c r="AF255">
        <v>314</v>
      </c>
      <c r="AG255">
        <v>134</v>
      </c>
      <c r="AH255">
        <v>44</v>
      </c>
      <c r="AI255">
        <v>191</v>
      </c>
      <c r="AJ255">
        <v>788</v>
      </c>
      <c r="AK255">
        <v>1727</v>
      </c>
    </row>
    <row r="256" spans="20:37">
      <c r="T256">
        <v>84</v>
      </c>
      <c r="U256">
        <v>44</v>
      </c>
      <c r="V256">
        <v>5</v>
      </c>
      <c r="W256">
        <v>1</v>
      </c>
      <c r="X256">
        <v>2</v>
      </c>
      <c r="Y256">
        <v>2</v>
      </c>
      <c r="Z256">
        <v>4</v>
      </c>
      <c r="AA256">
        <v>3</v>
      </c>
      <c r="AB256">
        <v>0</v>
      </c>
      <c r="AC256">
        <v>12</v>
      </c>
      <c r="AD256">
        <v>8</v>
      </c>
      <c r="AE256">
        <v>2</v>
      </c>
      <c r="AF256">
        <v>26</v>
      </c>
      <c r="AG256">
        <v>22</v>
      </c>
      <c r="AH256">
        <v>4</v>
      </c>
      <c r="AI256">
        <v>5</v>
      </c>
      <c r="AJ256">
        <v>67</v>
      </c>
      <c r="AK256">
        <v>79</v>
      </c>
    </row>
    <row r="257" spans="20:37">
      <c r="T257">
        <v>84</v>
      </c>
      <c r="U257">
        <v>45</v>
      </c>
      <c r="V257">
        <v>5</v>
      </c>
      <c r="W257">
        <v>41</v>
      </c>
      <c r="X257">
        <v>119</v>
      </c>
      <c r="Y257">
        <v>155</v>
      </c>
      <c r="Z257">
        <v>210</v>
      </c>
      <c r="AA257">
        <v>27</v>
      </c>
      <c r="AB257">
        <v>135</v>
      </c>
      <c r="AC257">
        <v>687</v>
      </c>
      <c r="AD257">
        <v>15</v>
      </c>
      <c r="AE257">
        <v>7</v>
      </c>
      <c r="AF257">
        <v>76</v>
      </c>
      <c r="AG257">
        <v>64</v>
      </c>
      <c r="AH257">
        <v>34</v>
      </c>
      <c r="AI257">
        <v>33</v>
      </c>
      <c r="AJ257">
        <v>229</v>
      </c>
      <c r="AK257">
        <v>916</v>
      </c>
    </row>
    <row r="258" spans="20:37">
      <c r="T258">
        <v>84</v>
      </c>
      <c r="U258">
        <v>46</v>
      </c>
      <c r="V258">
        <v>5</v>
      </c>
      <c r="W258">
        <v>13</v>
      </c>
      <c r="X258">
        <v>33</v>
      </c>
      <c r="Y258">
        <v>19</v>
      </c>
      <c r="Z258">
        <v>33</v>
      </c>
      <c r="AA258">
        <v>6</v>
      </c>
      <c r="AB258">
        <v>21</v>
      </c>
      <c r="AC258">
        <v>125</v>
      </c>
      <c r="AD258">
        <v>0</v>
      </c>
      <c r="AE258">
        <v>0</v>
      </c>
      <c r="AF258">
        <v>9</v>
      </c>
      <c r="AG258">
        <v>4</v>
      </c>
      <c r="AH258">
        <v>1</v>
      </c>
      <c r="AI258">
        <v>4</v>
      </c>
      <c r="AJ258">
        <v>18</v>
      </c>
      <c r="AK258">
        <v>143</v>
      </c>
    </row>
    <row r="259" spans="20:37">
      <c r="T259">
        <v>84</v>
      </c>
      <c r="U259">
        <v>47</v>
      </c>
      <c r="V259">
        <v>5</v>
      </c>
      <c r="W259">
        <v>72</v>
      </c>
      <c r="X259">
        <v>72</v>
      </c>
      <c r="Y259">
        <v>239</v>
      </c>
      <c r="Z259">
        <v>129</v>
      </c>
      <c r="AA259">
        <v>63</v>
      </c>
      <c r="AB259">
        <v>118</v>
      </c>
      <c r="AC259">
        <v>693</v>
      </c>
      <c r="AD259">
        <v>48</v>
      </c>
      <c r="AE259">
        <v>0</v>
      </c>
      <c r="AF259">
        <v>173</v>
      </c>
      <c r="AG259">
        <v>57</v>
      </c>
      <c r="AH259">
        <v>40</v>
      </c>
      <c r="AI259">
        <v>84</v>
      </c>
      <c r="AJ259">
        <v>402</v>
      </c>
      <c r="AK259">
        <v>1095</v>
      </c>
    </row>
    <row r="260" spans="20:37">
      <c r="T260">
        <v>84</v>
      </c>
      <c r="U260">
        <v>48</v>
      </c>
      <c r="V260">
        <v>5</v>
      </c>
      <c r="W260">
        <v>243</v>
      </c>
      <c r="X260">
        <v>505</v>
      </c>
      <c r="Y260">
        <v>275</v>
      </c>
      <c r="Z260">
        <v>688</v>
      </c>
      <c r="AA260">
        <v>106</v>
      </c>
      <c r="AB260">
        <v>310</v>
      </c>
      <c r="AC260">
        <v>2127</v>
      </c>
      <c r="AD260">
        <v>336</v>
      </c>
      <c r="AE260">
        <v>206</v>
      </c>
      <c r="AF260">
        <v>497</v>
      </c>
      <c r="AG260">
        <v>401</v>
      </c>
      <c r="AH260">
        <v>114</v>
      </c>
      <c r="AI260">
        <v>351</v>
      </c>
      <c r="AJ260">
        <v>1905</v>
      </c>
      <c r="AK260">
        <v>4032</v>
      </c>
    </row>
    <row r="261" spans="20:37">
      <c r="T261">
        <v>84</v>
      </c>
      <c r="U261">
        <v>49</v>
      </c>
      <c r="V261">
        <v>5</v>
      </c>
      <c r="W261">
        <v>57</v>
      </c>
      <c r="X261">
        <v>37</v>
      </c>
      <c r="Y261">
        <v>27</v>
      </c>
      <c r="Z261">
        <v>32</v>
      </c>
      <c r="AA261">
        <v>9</v>
      </c>
      <c r="AB261">
        <v>13</v>
      </c>
      <c r="AC261">
        <v>175</v>
      </c>
      <c r="AD261">
        <v>23</v>
      </c>
      <c r="AE261">
        <v>5</v>
      </c>
      <c r="AF261">
        <v>30</v>
      </c>
      <c r="AG261">
        <v>37</v>
      </c>
      <c r="AH261">
        <v>14</v>
      </c>
      <c r="AI261">
        <v>31</v>
      </c>
      <c r="AJ261">
        <v>140</v>
      </c>
      <c r="AK261">
        <v>315</v>
      </c>
    </row>
    <row r="262" spans="20:37">
      <c r="T262">
        <v>84</v>
      </c>
      <c r="U262">
        <v>50</v>
      </c>
      <c r="V262">
        <v>5</v>
      </c>
      <c r="W262">
        <v>12</v>
      </c>
      <c r="X262">
        <v>22</v>
      </c>
      <c r="Y262">
        <v>15</v>
      </c>
      <c r="Z262">
        <v>34</v>
      </c>
      <c r="AA262">
        <v>6</v>
      </c>
      <c r="AB262">
        <v>14</v>
      </c>
      <c r="AC262">
        <v>103</v>
      </c>
      <c r="AD262">
        <v>1</v>
      </c>
      <c r="AE262">
        <v>0</v>
      </c>
      <c r="AF262">
        <v>6</v>
      </c>
      <c r="AG262">
        <v>2</v>
      </c>
      <c r="AH262">
        <v>1</v>
      </c>
      <c r="AI262">
        <v>1</v>
      </c>
      <c r="AJ262">
        <v>11</v>
      </c>
      <c r="AK262">
        <v>114</v>
      </c>
    </row>
    <row r="263" spans="20:37">
      <c r="T263">
        <v>84</v>
      </c>
      <c r="U263">
        <v>51</v>
      </c>
      <c r="V263">
        <v>5</v>
      </c>
      <c r="W263">
        <v>55</v>
      </c>
      <c r="X263">
        <v>119</v>
      </c>
      <c r="Y263">
        <v>185</v>
      </c>
      <c r="Z263">
        <v>186</v>
      </c>
      <c r="AA263">
        <v>13</v>
      </c>
      <c r="AB263">
        <v>93</v>
      </c>
      <c r="AC263">
        <v>651</v>
      </c>
      <c r="AD263">
        <v>54</v>
      </c>
      <c r="AE263">
        <v>12</v>
      </c>
      <c r="AF263">
        <v>108</v>
      </c>
      <c r="AG263">
        <v>116</v>
      </c>
      <c r="AH263">
        <v>38</v>
      </c>
      <c r="AI263">
        <v>34</v>
      </c>
      <c r="AJ263">
        <v>362</v>
      </c>
      <c r="AK263">
        <v>1013</v>
      </c>
    </row>
    <row r="264" spans="20:37">
      <c r="T264">
        <v>84</v>
      </c>
      <c r="U264">
        <v>53</v>
      </c>
      <c r="V264">
        <v>5</v>
      </c>
      <c r="W264">
        <v>35</v>
      </c>
      <c r="X264">
        <v>57</v>
      </c>
      <c r="Y264">
        <v>79</v>
      </c>
      <c r="Z264">
        <v>56</v>
      </c>
      <c r="AA264">
        <v>37</v>
      </c>
      <c r="AB264">
        <v>53</v>
      </c>
      <c r="AC264">
        <v>317</v>
      </c>
      <c r="AD264">
        <v>37</v>
      </c>
      <c r="AE264">
        <v>17</v>
      </c>
      <c r="AF264">
        <v>111</v>
      </c>
      <c r="AG264">
        <v>76</v>
      </c>
      <c r="AH264">
        <v>139</v>
      </c>
      <c r="AI264">
        <v>49</v>
      </c>
      <c r="AJ264">
        <v>429</v>
      </c>
      <c r="AK264">
        <v>746</v>
      </c>
    </row>
    <row r="265" spans="20:37">
      <c r="T265">
        <v>84</v>
      </c>
      <c r="U265">
        <v>54</v>
      </c>
      <c r="V265">
        <v>5</v>
      </c>
      <c r="W265">
        <v>16</v>
      </c>
      <c r="X265">
        <v>51</v>
      </c>
      <c r="Y265">
        <v>109</v>
      </c>
      <c r="Z265">
        <v>132</v>
      </c>
      <c r="AA265">
        <v>8</v>
      </c>
      <c r="AB265">
        <v>53</v>
      </c>
      <c r="AC265">
        <v>369</v>
      </c>
      <c r="AD265">
        <v>6</v>
      </c>
      <c r="AE265">
        <v>6</v>
      </c>
      <c r="AF265">
        <v>30</v>
      </c>
      <c r="AG265">
        <v>12</v>
      </c>
      <c r="AH265">
        <v>7</v>
      </c>
      <c r="AI265">
        <v>8</v>
      </c>
      <c r="AJ265">
        <v>69</v>
      </c>
      <c r="AK265">
        <v>438</v>
      </c>
    </row>
    <row r="266" spans="20:37">
      <c r="T266">
        <v>84</v>
      </c>
      <c r="U266">
        <v>55</v>
      </c>
      <c r="V266">
        <v>5</v>
      </c>
      <c r="W266">
        <v>25</v>
      </c>
      <c r="X266">
        <v>162</v>
      </c>
      <c r="Y266">
        <v>172</v>
      </c>
      <c r="Z266">
        <v>137</v>
      </c>
      <c r="AA266">
        <v>38</v>
      </c>
      <c r="AB266">
        <v>114</v>
      </c>
      <c r="AC266">
        <v>648</v>
      </c>
      <c r="AD266">
        <v>8</v>
      </c>
      <c r="AE266">
        <v>53</v>
      </c>
      <c r="AF266">
        <v>22</v>
      </c>
      <c r="AG266">
        <v>56</v>
      </c>
      <c r="AH266">
        <v>7</v>
      </c>
      <c r="AI266">
        <v>28</v>
      </c>
      <c r="AJ266">
        <v>174</v>
      </c>
      <c r="AK266">
        <v>822</v>
      </c>
    </row>
    <row r="267" spans="20:37">
      <c r="T267">
        <v>84</v>
      </c>
      <c r="U267">
        <v>56</v>
      </c>
      <c r="V267">
        <v>5</v>
      </c>
      <c r="W267">
        <v>30</v>
      </c>
      <c r="X267">
        <v>29</v>
      </c>
      <c r="Y267">
        <v>34</v>
      </c>
      <c r="Z267">
        <v>18</v>
      </c>
      <c r="AA267">
        <v>13</v>
      </c>
      <c r="AB267">
        <v>10</v>
      </c>
      <c r="AC267">
        <v>134</v>
      </c>
      <c r="AD267">
        <v>3</v>
      </c>
      <c r="AE267">
        <v>2</v>
      </c>
      <c r="AF267">
        <v>4</v>
      </c>
      <c r="AG267">
        <v>7</v>
      </c>
      <c r="AH267">
        <v>3</v>
      </c>
      <c r="AI267">
        <v>4</v>
      </c>
      <c r="AJ267">
        <v>23</v>
      </c>
      <c r="AK267">
        <v>157</v>
      </c>
    </row>
    <row r="268" spans="20:37">
      <c r="T268">
        <v>84</v>
      </c>
      <c r="U268">
        <v>57</v>
      </c>
      <c r="V268">
        <v>5</v>
      </c>
      <c r="W268">
        <v>2207</v>
      </c>
      <c r="X268">
        <v>4666</v>
      </c>
      <c r="Y268">
        <v>5618</v>
      </c>
      <c r="Z268">
        <v>6669</v>
      </c>
      <c r="AA268">
        <v>1602</v>
      </c>
      <c r="AB268">
        <v>4274</v>
      </c>
      <c r="AC268">
        <v>25036</v>
      </c>
      <c r="AD268">
        <v>2113</v>
      </c>
      <c r="AE268">
        <v>1231</v>
      </c>
      <c r="AF268">
        <v>6465</v>
      </c>
      <c r="AG268">
        <v>4699</v>
      </c>
      <c r="AH268">
        <v>1776</v>
      </c>
      <c r="AI268">
        <v>3057</v>
      </c>
      <c r="AJ268">
        <v>19341</v>
      </c>
      <c r="AK268">
        <v>44377</v>
      </c>
    </row>
    <row r="269" spans="20:37">
      <c r="T269">
        <v>84</v>
      </c>
      <c r="U269">
        <v>72</v>
      </c>
      <c r="V269">
        <v>5</v>
      </c>
      <c r="W269">
        <v>40</v>
      </c>
      <c r="X269">
        <v>49</v>
      </c>
      <c r="Y269">
        <v>63</v>
      </c>
      <c r="Z269">
        <v>45</v>
      </c>
      <c r="AA269">
        <v>29</v>
      </c>
      <c r="AB269">
        <v>72</v>
      </c>
      <c r="AC269">
        <v>298</v>
      </c>
      <c r="AD269">
        <v>60</v>
      </c>
      <c r="AE269">
        <v>25</v>
      </c>
      <c r="AF269">
        <v>64</v>
      </c>
      <c r="AG269">
        <v>49</v>
      </c>
      <c r="AH269">
        <v>23</v>
      </c>
      <c r="AI269">
        <v>26</v>
      </c>
      <c r="AJ269">
        <v>247</v>
      </c>
      <c r="AK269">
        <v>545</v>
      </c>
    </row>
    <row r="270" spans="20:37">
      <c r="T270">
        <v>84</v>
      </c>
      <c r="U270">
        <v>99</v>
      </c>
      <c r="V270">
        <v>5</v>
      </c>
      <c r="W270">
        <v>2247</v>
      </c>
      <c r="X270">
        <v>4715</v>
      </c>
      <c r="Y270">
        <v>5681</v>
      </c>
      <c r="Z270">
        <v>6714</v>
      </c>
      <c r="AA270">
        <v>1631</v>
      </c>
      <c r="AB270">
        <v>4346</v>
      </c>
      <c r="AC270">
        <v>25334</v>
      </c>
      <c r="AD270">
        <v>2173</v>
      </c>
      <c r="AE270">
        <v>1256</v>
      </c>
      <c r="AF270">
        <v>6529</v>
      </c>
      <c r="AG270">
        <v>4748</v>
      </c>
      <c r="AH270">
        <v>1799</v>
      </c>
      <c r="AI270">
        <v>3083</v>
      </c>
      <c r="AJ270">
        <v>19588</v>
      </c>
      <c r="AK270">
        <v>44922</v>
      </c>
    </row>
    <row r="271" spans="20:37">
      <c r="T271">
        <v>85</v>
      </c>
      <c r="U271">
        <v>1</v>
      </c>
      <c r="V271">
        <v>5</v>
      </c>
      <c r="W271">
        <v>58</v>
      </c>
      <c r="X271">
        <v>107</v>
      </c>
      <c r="Y271">
        <v>132</v>
      </c>
      <c r="Z271">
        <v>90</v>
      </c>
      <c r="AA271">
        <v>26</v>
      </c>
      <c r="AB271">
        <v>198</v>
      </c>
      <c r="AC271">
        <v>611</v>
      </c>
      <c r="AD271">
        <v>20</v>
      </c>
      <c r="AE271">
        <v>0</v>
      </c>
      <c r="AF271">
        <v>45</v>
      </c>
      <c r="AG271">
        <v>54</v>
      </c>
      <c r="AH271">
        <v>59</v>
      </c>
      <c r="AI271">
        <v>93</v>
      </c>
      <c r="AJ271">
        <v>271</v>
      </c>
      <c r="AK271">
        <v>882</v>
      </c>
    </row>
    <row r="272" spans="20:37">
      <c r="T272">
        <v>85</v>
      </c>
      <c r="U272">
        <v>2</v>
      </c>
      <c r="V272">
        <v>5</v>
      </c>
      <c r="W272">
        <v>39</v>
      </c>
      <c r="X272">
        <v>5</v>
      </c>
      <c r="Y272">
        <v>10</v>
      </c>
      <c r="Z272">
        <v>14</v>
      </c>
      <c r="AA272">
        <v>2</v>
      </c>
      <c r="AB272">
        <v>13</v>
      </c>
      <c r="AC272">
        <v>83</v>
      </c>
      <c r="AD272">
        <v>10</v>
      </c>
      <c r="AE272">
        <v>0</v>
      </c>
      <c r="AF272">
        <v>12</v>
      </c>
      <c r="AG272">
        <v>6</v>
      </c>
      <c r="AH272">
        <v>6</v>
      </c>
      <c r="AI272">
        <v>10</v>
      </c>
      <c r="AJ272">
        <v>44</v>
      </c>
      <c r="AK272">
        <v>127</v>
      </c>
    </row>
    <row r="273" spans="20:37">
      <c r="T273">
        <v>85</v>
      </c>
      <c r="U273">
        <v>4</v>
      </c>
      <c r="V273">
        <v>5</v>
      </c>
      <c r="W273">
        <v>108</v>
      </c>
      <c r="X273">
        <v>90</v>
      </c>
      <c r="Y273">
        <v>108</v>
      </c>
      <c r="Z273">
        <v>125</v>
      </c>
      <c r="AA273">
        <v>8</v>
      </c>
      <c r="AB273">
        <v>80</v>
      </c>
      <c r="AC273">
        <v>519</v>
      </c>
      <c r="AD273">
        <v>22</v>
      </c>
      <c r="AE273">
        <v>4</v>
      </c>
      <c r="AF273">
        <v>95</v>
      </c>
      <c r="AG273">
        <v>168</v>
      </c>
      <c r="AH273">
        <v>28</v>
      </c>
      <c r="AI273">
        <v>57</v>
      </c>
      <c r="AJ273">
        <v>374</v>
      </c>
      <c r="AK273">
        <v>893</v>
      </c>
    </row>
    <row r="274" spans="20:37">
      <c r="T274">
        <v>85</v>
      </c>
      <c r="U274">
        <v>5</v>
      </c>
      <c r="V274">
        <v>5</v>
      </c>
      <c r="W274">
        <v>24</v>
      </c>
      <c r="X274">
        <v>110</v>
      </c>
      <c r="Y274">
        <v>84</v>
      </c>
      <c r="Z274">
        <v>115</v>
      </c>
      <c r="AA274">
        <v>15</v>
      </c>
      <c r="AB274">
        <v>59</v>
      </c>
      <c r="AC274">
        <v>407</v>
      </c>
      <c r="AD274">
        <v>19</v>
      </c>
      <c r="AE274">
        <v>15</v>
      </c>
      <c r="AF274">
        <v>44</v>
      </c>
      <c r="AG274">
        <v>24</v>
      </c>
      <c r="AH274">
        <v>9</v>
      </c>
      <c r="AI274">
        <v>16</v>
      </c>
      <c r="AJ274">
        <v>127</v>
      </c>
      <c r="AK274">
        <v>534</v>
      </c>
    </row>
    <row r="275" spans="20:37">
      <c r="T275">
        <v>85</v>
      </c>
      <c r="U275">
        <v>6</v>
      </c>
      <c r="V275">
        <v>5</v>
      </c>
      <c r="W275">
        <v>202</v>
      </c>
      <c r="X275">
        <v>352</v>
      </c>
      <c r="Y275">
        <v>460</v>
      </c>
      <c r="Z275">
        <v>520</v>
      </c>
      <c r="AA275">
        <v>136</v>
      </c>
      <c r="AB275">
        <v>237</v>
      </c>
      <c r="AC275">
        <v>1907</v>
      </c>
      <c r="AD275">
        <v>291</v>
      </c>
      <c r="AE275">
        <v>343</v>
      </c>
      <c r="AF275">
        <v>1224</v>
      </c>
      <c r="AG275">
        <v>683</v>
      </c>
      <c r="AH275">
        <v>215</v>
      </c>
      <c r="AI275">
        <v>297</v>
      </c>
      <c r="AJ275">
        <v>3053</v>
      </c>
      <c r="AK275">
        <v>4960</v>
      </c>
    </row>
    <row r="276" spans="20:37">
      <c r="T276">
        <v>85</v>
      </c>
      <c r="U276">
        <v>8</v>
      </c>
      <c r="V276">
        <v>5</v>
      </c>
      <c r="W276">
        <v>56</v>
      </c>
      <c r="X276">
        <v>66</v>
      </c>
      <c r="Y276">
        <v>57</v>
      </c>
      <c r="Z276">
        <v>92</v>
      </c>
      <c r="AA276">
        <v>38</v>
      </c>
      <c r="AB276">
        <v>25</v>
      </c>
      <c r="AC276">
        <v>334</v>
      </c>
      <c r="AD276">
        <v>50</v>
      </c>
      <c r="AE276">
        <v>18</v>
      </c>
      <c r="AF276">
        <v>97</v>
      </c>
      <c r="AG276">
        <v>32</v>
      </c>
      <c r="AH276">
        <v>30</v>
      </c>
      <c r="AI276">
        <v>18</v>
      </c>
      <c r="AJ276">
        <v>245</v>
      </c>
      <c r="AK276">
        <v>579</v>
      </c>
    </row>
    <row r="277" spans="20:37">
      <c r="T277">
        <v>85</v>
      </c>
      <c r="U277">
        <v>9</v>
      </c>
      <c r="V277">
        <v>5</v>
      </c>
      <c r="W277">
        <v>9</v>
      </c>
      <c r="X277">
        <v>25</v>
      </c>
      <c r="Y277">
        <v>30</v>
      </c>
      <c r="Z277">
        <v>31</v>
      </c>
      <c r="AA277">
        <v>14</v>
      </c>
      <c r="AB277">
        <v>27</v>
      </c>
      <c r="AC277">
        <v>136</v>
      </c>
      <c r="AD277">
        <v>53</v>
      </c>
      <c r="AE277">
        <v>20</v>
      </c>
      <c r="AF277">
        <v>103</v>
      </c>
      <c r="AG277">
        <v>57</v>
      </c>
      <c r="AH277">
        <v>45</v>
      </c>
      <c r="AI277">
        <v>34</v>
      </c>
      <c r="AJ277">
        <v>312</v>
      </c>
      <c r="AK277">
        <v>448</v>
      </c>
    </row>
    <row r="278" spans="20:37">
      <c r="T278">
        <v>85</v>
      </c>
      <c r="U278">
        <v>10</v>
      </c>
      <c r="V278">
        <v>5</v>
      </c>
      <c r="W278">
        <v>0</v>
      </c>
      <c r="X278">
        <v>27</v>
      </c>
      <c r="Y278">
        <v>7</v>
      </c>
      <c r="Z278">
        <v>9</v>
      </c>
      <c r="AA278">
        <v>6</v>
      </c>
      <c r="AB278">
        <v>10</v>
      </c>
      <c r="AC278">
        <v>59</v>
      </c>
      <c r="AD278">
        <v>4</v>
      </c>
      <c r="AE278">
        <v>0</v>
      </c>
      <c r="AF278">
        <v>18</v>
      </c>
      <c r="AG278">
        <v>15</v>
      </c>
      <c r="AH278">
        <v>6</v>
      </c>
      <c r="AI278">
        <v>2</v>
      </c>
      <c r="AJ278">
        <v>45</v>
      </c>
      <c r="AK278">
        <v>104</v>
      </c>
    </row>
    <row r="279" spans="20:37">
      <c r="T279">
        <v>85</v>
      </c>
      <c r="U279">
        <v>11</v>
      </c>
      <c r="V279">
        <v>5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3</v>
      </c>
      <c r="AE279">
        <v>8</v>
      </c>
      <c r="AF279">
        <v>25</v>
      </c>
      <c r="AG279">
        <v>13</v>
      </c>
      <c r="AH279">
        <v>1</v>
      </c>
      <c r="AI279">
        <v>10</v>
      </c>
      <c r="AJ279">
        <v>60</v>
      </c>
      <c r="AK279">
        <v>60</v>
      </c>
    </row>
    <row r="280" spans="20:37">
      <c r="T280">
        <v>85</v>
      </c>
      <c r="U280">
        <v>12</v>
      </c>
      <c r="V280">
        <v>5</v>
      </c>
      <c r="W280">
        <v>96</v>
      </c>
      <c r="X280">
        <v>345</v>
      </c>
      <c r="Y280">
        <v>237</v>
      </c>
      <c r="Z280">
        <v>213</v>
      </c>
      <c r="AA280">
        <v>64</v>
      </c>
      <c r="AB280">
        <v>401</v>
      </c>
      <c r="AC280">
        <v>1356</v>
      </c>
      <c r="AD280">
        <v>106</v>
      </c>
      <c r="AE280">
        <v>14</v>
      </c>
      <c r="AF280">
        <v>633</v>
      </c>
      <c r="AG280">
        <v>320</v>
      </c>
      <c r="AH280">
        <v>4</v>
      </c>
      <c r="AI280">
        <v>399</v>
      </c>
      <c r="AJ280">
        <v>1476</v>
      </c>
      <c r="AK280">
        <v>2832</v>
      </c>
    </row>
    <row r="281" spans="20:37">
      <c r="T281">
        <v>85</v>
      </c>
      <c r="U281">
        <v>13</v>
      </c>
      <c r="V281">
        <v>5</v>
      </c>
      <c r="W281">
        <v>63</v>
      </c>
      <c r="X281">
        <v>161</v>
      </c>
      <c r="Y281">
        <v>200</v>
      </c>
      <c r="Z281">
        <v>206</v>
      </c>
      <c r="AA281">
        <v>30</v>
      </c>
      <c r="AB281">
        <v>78</v>
      </c>
      <c r="AC281">
        <v>738</v>
      </c>
      <c r="AD281">
        <v>56</v>
      </c>
      <c r="AE281">
        <v>18</v>
      </c>
      <c r="AF281">
        <v>151</v>
      </c>
      <c r="AG281">
        <v>193</v>
      </c>
      <c r="AH281">
        <v>64</v>
      </c>
      <c r="AI281">
        <v>141</v>
      </c>
      <c r="AJ281">
        <v>623</v>
      </c>
      <c r="AK281">
        <v>1361</v>
      </c>
    </row>
    <row r="282" spans="20:37">
      <c r="T282">
        <v>85</v>
      </c>
      <c r="U282">
        <v>15</v>
      </c>
      <c r="V282">
        <v>5</v>
      </c>
      <c r="W282">
        <v>1</v>
      </c>
      <c r="X282">
        <v>4</v>
      </c>
      <c r="Y282">
        <v>30</v>
      </c>
      <c r="Z282">
        <v>11</v>
      </c>
      <c r="AA282">
        <v>2</v>
      </c>
      <c r="AB282">
        <v>3</v>
      </c>
      <c r="AC282">
        <v>51</v>
      </c>
      <c r="AD282">
        <v>7</v>
      </c>
      <c r="AE282">
        <v>10</v>
      </c>
      <c r="AF282">
        <v>27</v>
      </c>
      <c r="AG282">
        <v>12</v>
      </c>
      <c r="AH282">
        <v>6</v>
      </c>
      <c r="AI282">
        <v>13</v>
      </c>
      <c r="AJ282">
        <v>75</v>
      </c>
      <c r="AK282">
        <v>126</v>
      </c>
    </row>
    <row r="283" spans="20:37">
      <c r="T283">
        <v>85</v>
      </c>
      <c r="U283">
        <v>16</v>
      </c>
      <c r="V283">
        <v>5</v>
      </c>
      <c r="W283">
        <v>24</v>
      </c>
      <c r="X283">
        <v>57</v>
      </c>
      <c r="Y283">
        <v>21</v>
      </c>
      <c r="Z283">
        <v>50</v>
      </c>
      <c r="AA283">
        <v>2</v>
      </c>
      <c r="AB283">
        <v>57</v>
      </c>
      <c r="AC283">
        <v>211</v>
      </c>
      <c r="AD283">
        <v>6</v>
      </c>
      <c r="AE283">
        <v>0</v>
      </c>
      <c r="AF283">
        <v>9</v>
      </c>
      <c r="AG283">
        <v>6</v>
      </c>
      <c r="AH283">
        <v>11</v>
      </c>
      <c r="AI283">
        <v>12</v>
      </c>
      <c r="AJ283">
        <v>44</v>
      </c>
      <c r="AK283">
        <v>255</v>
      </c>
    </row>
    <row r="284" spans="20:37">
      <c r="T284">
        <v>85</v>
      </c>
      <c r="U284">
        <v>17</v>
      </c>
      <c r="V284">
        <v>5</v>
      </c>
      <c r="W284">
        <v>58</v>
      </c>
      <c r="X284">
        <v>34</v>
      </c>
      <c r="Y284">
        <v>239</v>
      </c>
      <c r="Z284">
        <v>156</v>
      </c>
      <c r="AA284">
        <v>14</v>
      </c>
      <c r="AB284">
        <v>137</v>
      </c>
      <c r="AC284">
        <v>638</v>
      </c>
      <c r="AD284">
        <v>74</v>
      </c>
      <c r="AE284">
        <v>1</v>
      </c>
      <c r="AF284">
        <v>323</v>
      </c>
      <c r="AG284">
        <v>255</v>
      </c>
      <c r="AH284">
        <v>113</v>
      </c>
      <c r="AI284">
        <v>130</v>
      </c>
      <c r="AJ284">
        <v>896</v>
      </c>
      <c r="AK284">
        <v>1534</v>
      </c>
    </row>
    <row r="285" spans="20:37">
      <c r="T285">
        <v>85</v>
      </c>
      <c r="U285">
        <v>18</v>
      </c>
      <c r="V285">
        <v>5</v>
      </c>
      <c r="W285">
        <v>51</v>
      </c>
      <c r="X285">
        <v>167</v>
      </c>
      <c r="Y285">
        <v>55</v>
      </c>
      <c r="Z285">
        <v>158</v>
      </c>
      <c r="AA285">
        <v>10</v>
      </c>
      <c r="AB285">
        <v>179</v>
      </c>
      <c r="AC285">
        <v>620</v>
      </c>
      <c r="AD285">
        <v>31</v>
      </c>
      <c r="AE285">
        <v>8</v>
      </c>
      <c r="AF285">
        <v>108</v>
      </c>
      <c r="AG285">
        <v>102</v>
      </c>
      <c r="AH285">
        <v>38</v>
      </c>
      <c r="AI285">
        <v>67</v>
      </c>
      <c r="AJ285">
        <v>354</v>
      </c>
      <c r="AK285">
        <v>974</v>
      </c>
    </row>
    <row r="286" spans="20:37">
      <c r="T286">
        <v>85</v>
      </c>
      <c r="U286">
        <v>19</v>
      </c>
      <c r="V286">
        <v>5</v>
      </c>
      <c r="W286">
        <v>16</v>
      </c>
      <c r="X286">
        <v>88</v>
      </c>
      <c r="Y286">
        <v>89</v>
      </c>
      <c r="Z286">
        <v>84</v>
      </c>
      <c r="AA286">
        <v>30</v>
      </c>
      <c r="AB286">
        <v>65</v>
      </c>
      <c r="AC286">
        <v>372</v>
      </c>
      <c r="AD286">
        <v>9</v>
      </c>
      <c r="AE286">
        <v>0</v>
      </c>
      <c r="AF286">
        <v>59</v>
      </c>
      <c r="AG286">
        <v>20</v>
      </c>
      <c r="AH286">
        <v>8</v>
      </c>
      <c r="AI286">
        <v>6</v>
      </c>
      <c r="AJ286">
        <v>102</v>
      </c>
      <c r="AK286">
        <v>474</v>
      </c>
    </row>
    <row r="287" spans="20:37">
      <c r="T287">
        <v>85</v>
      </c>
      <c r="U287">
        <v>20</v>
      </c>
      <c r="V287">
        <v>5</v>
      </c>
      <c r="W287">
        <v>26</v>
      </c>
      <c r="X287">
        <v>90</v>
      </c>
      <c r="Y287">
        <v>67</v>
      </c>
      <c r="Z287">
        <v>86</v>
      </c>
      <c r="AA287">
        <v>5</v>
      </c>
      <c r="AB287">
        <v>68</v>
      </c>
      <c r="AC287">
        <v>342</v>
      </c>
      <c r="AD287">
        <v>20</v>
      </c>
      <c r="AE287">
        <v>4</v>
      </c>
      <c r="AF287">
        <v>35</v>
      </c>
      <c r="AG287">
        <v>52</v>
      </c>
      <c r="AH287">
        <v>12</v>
      </c>
      <c r="AI287">
        <v>21</v>
      </c>
      <c r="AJ287">
        <v>144</v>
      </c>
      <c r="AK287">
        <v>486</v>
      </c>
    </row>
    <row r="288" spans="20:37">
      <c r="T288">
        <v>85</v>
      </c>
      <c r="U288">
        <v>21</v>
      </c>
      <c r="V288">
        <v>5</v>
      </c>
      <c r="W288">
        <v>49</v>
      </c>
      <c r="X288">
        <v>90</v>
      </c>
      <c r="Y288">
        <v>87</v>
      </c>
      <c r="Z288">
        <v>195</v>
      </c>
      <c r="AA288">
        <v>61</v>
      </c>
      <c r="AB288">
        <v>60</v>
      </c>
      <c r="AC288">
        <v>542</v>
      </c>
      <c r="AD288">
        <v>21</v>
      </c>
      <c r="AE288">
        <v>1</v>
      </c>
      <c r="AF288">
        <v>61</v>
      </c>
      <c r="AG288">
        <v>50</v>
      </c>
      <c r="AH288">
        <v>20</v>
      </c>
      <c r="AI288">
        <v>17</v>
      </c>
      <c r="AJ288">
        <v>170</v>
      </c>
      <c r="AK288">
        <v>712</v>
      </c>
    </row>
    <row r="289" spans="20:37">
      <c r="T289">
        <v>85</v>
      </c>
      <c r="U289">
        <v>22</v>
      </c>
      <c r="V289">
        <v>5</v>
      </c>
      <c r="W289">
        <v>48</v>
      </c>
      <c r="X289">
        <v>98</v>
      </c>
      <c r="Y289">
        <v>107</v>
      </c>
      <c r="Z289">
        <v>276</v>
      </c>
      <c r="AA289">
        <v>49</v>
      </c>
      <c r="AB289">
        <v>67</v>
      </c>
      <c r="AC289">
        <v>645</v>
      </c>
      <c r="AD289">
        <v>28</v>
      </c>
      <c r="AE289">
        <v>0</v>
      </c>
      <c r="AF289">
        <v>36</v>
      </c>
      <c r="AG289">
        <v>143</v>
      </c>
      <c r="AH289">
        <v>39</v>
      </c>
      <c r="AI289">
        <v>40</v>
      </c>
      <c r="AJ289">
        <v>286</v>
      </c>
      <c r="AK289">
        <v>931</v>
      </c>
    </row>
    <row r="290" spans="20:37">
      <c r="T290">
        <v>85</v>
      </c>
      <c r="U290">
        <v>23</v>
      </c>
      <c r="V290">
        <v>5</v>
      </c>
      <c r="W290">
        <v>7</v>
      </c>
      <c r="X290">
        <v>25</v>
      </c>
      <c r="Y290">
        <v>37</v>
      </c>
      <c r="Z290">
        <v>49</v>
      </c>
      <c r="AA290">
        <v>17</v>
      </c>
      <c r="AB290">
        <v>30</v>
      </c>
      <c r="AC290">
        <v>165</v>
      </c>
      <c r="AD290">
        <v>5</v>
      </c>
      <c r="AE290">
        <v>3</v>
      </c>
      <c r="AF290">
        <v>17</v>
      </c>
      <c r="AG290">
        <v>7</v>
      </c>
      <c r="AH290">
        <v>5</v>
      </c>
      <c r="AI290">
        <v>4</v>
      </c>
      <c r="AJ290">
        <v>41</v>
      </c>
      <c r="AK290">
        <v>206</v>
      </c>
    </row>
    <row r="291" spans="20:37">
      <c r="T291">
        <v>85</v>
      </c>
      <c r="U291">
        <v>24</v>
      </c>
      <c r="V291">
        <v>5</v>
      </c>
      <c r="W291">
        <v>17</v>
      </c>
      <c r="X291">
        <v>84</v>
      </c>
      <c r="Y291">
        <v>93</v>
      </c>
      <c r="Z291">
        <v>77</v>
      </c>
      <c r="AA291">
        <v>9</v>
      </c>
      <c r="AB291">
        <v>51</v>
      </c>
      <c r="AC291">
        <v>331</v>
      </c>
      <c r="AD291">
        <v>36</v>
      </c>
      <c r="AE291">
        <v>36</v>
      </c>
      <c r="AF291">
        <v>154</v>
      </c>
      <c r="AG291">
        <v>58</v>
      </c>
      <c r="AH291">
        <v>38</v>
      </c>
      <c r="AI291">
        <v>76</v>
      </c>
      <c r="AJ291">
        <v>398</v>
      </c>
      <c r="AK291">
        <v>729</v>
      </c>
    </row>
    <row r="292" spans="20:37">
      <c r="T292">
        <v>85</v>
      </c>
      <c r="U292">
        <v>25</v>
      </c>
      <c r="V292">
        <v>5</v>
      </c>
      <c r="W292">
        <v>9</v>
      </c>
      <c r="X292">
        <v>14</v>
      </c>
      <c r="Y292">
        <v>16</v>
      </c>
      <c r="Z292">
        <v>32</v>
      </c>
      <c r="AA292">
        <v>8</v>
      </c>
      <c r="AB292">
        <v>77</v>
      </c>
      <c r="AC292">
        <v>156</v>
      </c>
      <c r="AD292">
        <v>35</v>
      </c>
      <c r="AE292">
        <v>34</v>
      </c>
      <c r="AF292">
        <v>153</v>
      </c>
      <c r="AG292">
        <v>133</v>
      </c>
      <c r="AH292">
        <v>68</v>
      </c>
      <c r="AI292">
        <v>163</v>
      </c>
      <c r="AJ292">
        <v>586</v>
      </c>
      <c r="AK292">
        <v>742</v>
      </c>
    </row>
    <row r="293" spans="20:37">
      <c r="T293">
        <v>85</v>
      </c>
      <c r="U293">
        <v>26</v>
      </c>
      <c r="V293">
        <v>5</v>
      </c>
      <c r="W293">
        <v>46</v>
      </c>
      <c r="X293">
        <v>111</v>
      </c>
      <c r="Y293">
        <v>156</v>
      </c>
      <c r="Z293">
        <v>302</v>
      </c>
      <c r="AA293">
        <v>52</v>
      </c>
      <c r="AB293">
        <v>90</v>
      </c>
      <c r="AC293">
        <v>757</v>
      </c>
      <c r="AD293">
        <v>80</v>
      </c>
      <c r="AE293">
        <v>23</v>
      </c>
      <c r="AF293">
        <v>312</v>
      </c>
      <c r="AG293">
        <v>230</v>
      </c>
      <c r="AH293">
        <v>46</v>
      </c>
      <c r="AI293">
        <v>97</v>
      </c>
      <c r="AJ293">
        <v>788</v>
      </c>
      <c r="AK293">
        <v>1545</v>
      </c>
    </row>
    <row r="294" spans="20:37">
      <c r="T294">
        <v>85</v>
      </c>
      <c r="U294">
        <v>27</v>
      </c>
      <c r="V294">
        <v>5</v>
      </c>
      <c r="W294">
        <v>9</v>
      </c>
      <c r="X294">
        <v>122</v>
      </c>
      <c r="Y294">
        <v>72</v>
      </c>
      <c r="Z294">
        <v>112</v>
      </c>
      <c r="AA294">
        <v>35</v>
      </c>
      <c r="AB294">
        <v>67</v>
      </c>
      <c r="AC294">
        <v>417</v>
      </c>
      <c r="AD294">
        <v>17</v>
      </c>
      <c r="AE294">
        <v>6</v>
      </c>
      <c r="AF294">
        <v>48</v>
      </c>
      <c r="AG294">
        <v>66</v>
      </c>
      <c r="AH294">
        <v>28</v>
      </c>
      <c r="AI294">
        <v>26</v>
      </c>
      <c r="AJ294">
        <v>191</v>
      </c>
      <c r="AK294">
        <v>608</v>
      </c>
    </row>
    <row r="295" spans="20:37">
      <c r="T295">
        <v>85</v>
      </c>
      <c r="U295">
        <v>28</v>
      </c>
      <c r="V295">
        <v>5</v>
      </c>
      <c r="W295">
        <v>34</v>
      </c>
      <c r="X295">
        <v>107</v>
      </c>
      <c r="Y295">
        <v>157</v>
      </c>
      <c r="Z295">
        <v>113</v>
      </c>
      <c r="AA295">
        <v>12</v>
      </c>
      <c r="AB295">
        <v>103</v>
      </c>
      <c r="AC295">
        <v>526</v>
      </c>
      <c r="AD295">
        <v>18</v>
      </c>
      <c r="AE295">
        <v>3</v>
      </c>
      <c r="AF295">
        <v>52</v>
      </c>
      <c r="AG295">
        <v>33</v>
      </c>
      <c r="AH295">
        <v>14</v>
      </c>
      <c r="AI295">
        <v>16</v>
      </c>
      <c r="AJ295">
        <v>136</v>
      </c>
      <c r="AK295">
        <v>662</v>
      </c>
    </row>
    <row r="296" spans="20:37">
      <c r="T296">
        <v>85</v>
      </c>
      <c r="U296">
        <v>29</v>
      </c>
      <c r="V296">
        <v>5</v>
      </c>
      <c r="W296">
        <v>47</v>
      </c>
      <c r="X296">
        <v>114</v>
      </c>
      <c r="Y296">
        <v>127</v>
      </c>
      <c r="Z296">
        <v>220</v>
      </c>
      <c r="AA296">
        <v>13</v>
      </c>
      <c r="AB296">
        <v>63</v>
      </c>
      <c r="AC296">
        <v>584</v>
      </c>
      <c r="AD296">
        <v>80</v>
      </c>
      <c r="AE296">
        <v>36</v>
      </c>
      <c r="AF296">
        <v>112</v>
      </c>
      <c r="AG296">
        <v>46</v>
      </c>
      <c r="AH296">
        <v>20</v>
      </c>
      <c r="AI296">
        <v>53</v>
      </c>
      <c r="AJ296">
        <v>347</v>
      </c>
      <c r="AK296">
        <v>931</v>
      </c>
    </row>
    <row r="297" spans="20:37">
      <c r="T297">
        <v>85</v>
      </c>
      <c r="U297">
        <v>30</v>
      </c>
      <c r="V297">
        <v>5</v>
      </c>
      <c r="W297">
        <v>26</v>
      </c>
      <c r="X297">
        <v>55</v>
      </c>
      <c r="Y297">
        <v>54</v>
      </c>
      <c r="Z297">
        <v>30</v>
      </c>
      <c r="AA297">
        <v>4</v>
      </c>
      <c r="AB297">
        <v>21</v>
      </c>
      <c r="AC297">
        <v>190</v>
      </c>
      <c r="AD297">
        <v>3</v>
      </c>
      <c r="AE297">
        <v>0</v>
      </c>
      <c r="AF297">
        <v>14</v>
      </c>
      <c r="AG297">
        <v>5</v>
      </c>
      <c r="AH297">
        <v>4</v>
      </c>
      <c r="AI297">
        <v>7</v>
      </c>
      <c r="AJ297">
        <v>33</v>
      </c>
      <c r="AK297">
        <v>223</v>
      </c>
    </row>
    <row r="298" spans="20:37">
      <c r="T298">
        <v>85</v>
      </c>
      <c r="U298">
        <v>31</v>
      </c>
      <c r="V298">
        <v>5</v>
      </c>
      <c r="W298">
        <v>9</v>
      </c>
      <c r="X298">
        <v>56</v>
      </c>
      <c r="Y298">
        <v>31</v>
      </c>
      <c r="Z298">
        <v>27</v>
      </c>
      <c r="AA298">
        <v>9</v>
      </c>
      <c r="AB298">
        <v>46</v>
      </c>
      <c r="AC298">
        <v>178</v>
      </c>
      <c r="AD298">
        <v>2</v>
      </c>
      <c r="AE298">
        <v>1</v>
      </c>
      <c r="AF298">
        <v>19</v>
      </c>
      <c r="AG298">
        <v>21</v>
      </c>
      <c r="AH298">
        <v>2</v>
      </c>
      <c r="AI298">
        <v>14</v>
      </c>
      <c r="AJ298">
        <v>59</v>
      </c>
      <c r="AK298">
        <v>237</v>
      </c>
    </row>
    <row r="299" spans="20:37">
      <c r="T299">
        <v>85</v>
      </c>
      <c r="U299">
        <v>32</v>
      </c>
      <c r="V299">
        <v>5</v>
      </c>
      <c r="W299">
        <v>42</v>
      </c>
      <c r="X299">
        <v>39</v>
      </c>
      <c r="Y299">
        <v>25</v>
      </c>
      <c r="Z299">
        <v>36</v>
      </c>
      <c r="AA299">
        <v>10</v>
      </c>
      <c r="AB299">
        <v>9</v>
      </c>
      <c r="AC299">
        <v>161</v>
      </c>
      <c r="AD299">
        <v>9</v>
      </c>
      <c r="AE299">
        <v>4</v>
      </c>
      <c r="AF299">
        <v>41</v>
      </c>
      <c r="AG299">
        <v>29</v>
      </c>
      <c r="AH299">
        <v>6</v>
      </c>
      <c r="AI299">
        <v>9</v>
      </c>
      <c r="AJ299">
        <v>98</v>
      </c>
      <c r="AK299">
        <v>259</v>
      </c>
    </row>
    <row r="300" spans="20:37">
      <c r="T300">
        <v>85</v>
      </c>
      <c r="U300">
        <v>33</v>
      </c>
      <c r="V300">
        <v>5</v>
      </c>
      <c r="W300">
        <v>8</v>
      </c>
      <c r="X300">
        <v>23</v>
      </c>
      <c r="Y300">
        <v>25</v>
      </c>
      <c r="Z300">
        <v>41</v>
      </c>
      <c r="AA300">
        <v>15</v>
      </c>
      <c r="AB300">
        <v>20</v>
      </c>
      <c r="AC300">
        <v>132</v>
      </c>
      <c r="AD300">
        <v>2</v>
      </c>
      <c r="AE300">
        <v>3</v>
      </c>
      <c r="AF300">
        <v>18</v>
      </c>
      <c r="AG300">
        <v>20</v>
      </c>
      <c r="AH300">
        <v>9</v>
      </c>
      <c r="AI300">
        <v>7</v>
      </c>
      <c r="AJ300">
        <v>59</v>
      </c>
      <c r="AK300">
        <v>191</v>
      </c>
    </row>
    <row r="301" spans="20:37">
      <c r="T301">
        <v>85</v>
      </c>
      <c r="U301">
        <v>34</v>
      </c>
      <c r="V301">
        <v>5</v>
      </c>
      <c r="W301">
        <v>6</v>
      </c>
      <c r="X301">
        <v>39</v>
      </c>
      <c r="Y301">
        <v>88</v>
      </c>
      <c r="Z301">
        <v>89</v>
      </c>
      <c r="AA301">
        <v>27</v>
      </c>
      <c r="AB301">
        <v>35</v>
      </c>
      <c r="AC301">
        <v>284</v>
      </c>
      <c r="AD301">
        <v>50</v>
      </c>
      <c r="AE301">
        <v>51</v>
      </c>
      <c r="AF301">
        <v>262</v>
      </c>
      <c r="AG301">
        <v>200</v>
      </c>
      <c r="AH301">
        <v>57</v>
      </c>
      <c r="AI301">
        <v>60</v>
      </c>
      <c r="AJ301">
        <v>680</v>
      </c>
      <c r="AK301">
        <v>964</v>
      </c>
    </row>
    <row r="302" spans="20:37">
      <c r="T302">
        <v>85</v>
      </c>
      <c r="U302">
        <v>35</v>
      </c>
      <c r="V302">
        <v>5</v>
      </c>
      <c r="W302">
        <v>85</v>
      </c>
      <c r="X302">
        <v>43</v>
      </c>
      <c r="Y302">
        <v>92</v>
      </c>
      <c r="Z302">
        <v>83</v>
      </c>
      <c r="AA302">
        <v>14</v>
      </c>
      <c r="AB302">
        <v>58</v>
      </c>
      <c r="AC302">
        <v>375</v>
      </c>
      <c r="AD302">
        <v>10</v>
      </c>
      <c r="AE302">
        <v>0</v>
      </c>
      <c r="AF302">
        <v>41</v>
      </c>
      <c r="AG302">
        <v>73</v>
      </c>
      <c r="AH302">
        <v>12</v>
      </c>
      <c r="AI302">
        <v>24</v>
      </c>
      <c r="AJ302">
        <v>160</v>
      </c>
      <c r="AK302">
        <v>535</v>
      </c>
    </row>
    <row r="303" spans="20:37">
      <c r="T303">
        <v>85</v>
      </c>
      <c r="U303">
        <v>36</v>
      </c>
      <c r="V303">
        <v>5</v>
      </c>
      <c r="W303">
        <v>45</v>
      </c>
      <c r="X303">
        <v>107</v>
      </c>
      <c r="Y303">
        <v>171</v>
      </c>
      <c r="Z303">
        <v>190</v>
      </c>
      <c r="AA303">
        <v>123</v>
      </c>
      <c r="AB303">
        <v>135</v>
      </c>
      <c r="AC303">
        <v>771</v>
      </c>
      <c r="AD303">
        <v>102</v>
      </c>
      <c r="AE303">
        <v>104</v>
      </c>
      <c r="AF303">
        <v>472</v>
      </c>
      <c r="AG303">
        <v>299</v>
      </c>
      <c r="AH303">
        <v>104</v>
      </c>
      <c r="AI303">
        <v>154</v>
      </c>
      <c r="AJ303">
        <v>1235</v>
      </c>
      <c r="AK303">
        <v>2006</v>
      </c>
    </row>
    <row r="304" spans="20:37">
      <c r="T304">
        <v>85</v>
      </c>
      <c r="U304">
        <v>37</v>
      </c>
      <c r="V304">
        <v>5</v>
      </c>
      <c r="W304">
        <v>53</v>
      </c>
      <c r="X304">
        <v>136</v>
      </c>
      <c r="Y304">
        <v>114</v>
      </c>
      <c r="Z304">
        <v>369</v>
      </c>
      <c r="AA304">
        <v>169</v>
      </c>
      <c r="AB304">
        <v>205</v>
      </c>
      <c r="AC304">
        <v>1046</v>
      </c>
      <c r="AD304">
        <v>21</v>
      </c>
      <c r="AE304">
        <v>27</v>
      </c>
      <c r="AF304">
        <v>155</v>
      </c>
      <c r="AG304">
        <v>116</v>
      </c>
      <c r="AH304">
        <v>25</v>
      </c>
      <c r="AI304">
        <v>92</v>
      </c>
      <c r="AJ304">
        <v>436</v>
      </c>
      <c r="AK304">
        <v>1482</v>
      </c>
    </row>
    <row r="305" spans="20:37">
      <c r="T305">
        <v>85</v>
      </c>
      <c r="U305">
        <v>38</v>
      </c>
      <c r="V305">
        <v>5</v>
      </c>
      <c r="W305">
        <v>4</v>
      </c>
      <c r="X305">
        <v>15</v>
      </c>
      <c r="Y305">
        <v>13</v>
      </c>
      <c r="Z305">
        <v>22</v>
      </c>
      <c r="AA305">
        <v>7</v>
      </c>
      <c r="AB305">
        <v>12</v>
      </c>
      <c r="AC305">
        <v>73</v>
      </c>
      <c r="AD305">
        <v>1</v>
      </c>
      <c r="AE305">
        <v>0</v>
      </c>
      <c r="AF305">
        <v>6</v>
      </c>
      <c r="AG305">
        <v>4</v>
      </c>
      <c r="AH305">
        <v>4</v>
      </c>
      <c r="AI305">
        <v>2</v>
      </c>
      <c r="AJ305">
        <v>17</v>
      </c>
      <c r="AK305">
        <v>90</v>
      </c>
    </row>
    <row r="306" spans="20:37">
      <c r="T306">
        <v>85</v>
      </c>
      <c r="U306">
        <v>39</v>
      </c>
      <c r="V306">
        <v>5</v>
      </c>
      <c r="W306">
        <v>45</v>
      </c>
      <c r="X306">
        <v>133</v>
      </c>
      <c r="Y306">
        <v>150</v>
      </c>
      <c r="Z306">
        <v>298</v>
      </c>
      <c r="AA306">
        <v>70</v>
      </c>
      <c r="AB306">
        <v>167</v>
      </c>
      <c r="AC306">
        <v>863</v>
      </c>
      <c r="AD306">
        <v>102</v>
      </c>
      <c r="AE306">
        <v>29</v>
      </c>
      <c r="AF306">
        <v>201</v>
      </c>
      <c r="AG306">
        <v>187</v>
      </c>
      <c r="AH306">
        <v>148</v>
      </c>
      <c r="AI306">
        <v>116</v>
      </c>
      <c r="AJ306">
        <v>783</v>
      </c>
      <c r="AK306">
        <v>1646</v>
      </c>
    </row>
    <row r="307" spans="20:37">
      <c r="T307">
        <v>85</v>
      </c>
      <c r="U307">
        <v>40</v>
      </c>
      <c r="V307">
        <v>5</v>
      </c>
      <c r="W307">
        <v>47</v>
      </c>
      <c r="X307">
        <v>78</v>
      </c>
      <c r="Y307">
        <v>94</v>
      </c>
      <c r="Z307">
        <v>145</v>
      </c>
      <c r="AA307">
        <v>0</v>
      </c>
      <c r="AB307">
        <v>154</v>
      </c>
      <c r="AC307">
        <v>518</v>
      </c>
      <c r="AD307">
        <v>32</v>
      </c>
      <c r="AE307">
        <v>24</v>
      </c>
      <c r="AF307">
        <v>65</v>
      </c>
      <c r="AG307">
        <v>47</v>
      </c>
      <c r="AH307">
        <v>6</v>
      </c>
      <c r="AI307">
        <v>52</v>
      </c>
      <c r="AJ307">
        <v>226</v>
      </c>
      <c r="AK307">
        <v>744</v>
      </c>
    </row>
    <row r="308" spans="20:37">
      <c r="T308">
        <v>85</v>
      </c>
      <c r="U308">
        <v>41</v>
      </c>
      <c r="V308">
        <v>5</v>
      </c>
      <c r="W308">
        <v>21</v>
      </c>
      <c r="X308">
        <v>110</v>
      </c>
      <c r="Y308">
        <v>105</v>
      </c>
      <c r="Z308">
        <v>92</v>
      </c>
      <c r="AA308">
        <v>11</v>
      </c>
      <c r="AB308">
        <v>44</v>
      </c>
      <c r="AC308">
        <v>383</v>
      </c>
      <c r="AD308">
        <v>15</v>
      </c>
      <c r="AE308">
        <v>4</v>
      </c>
      <c r="AF308">
        <v>51</v>
      </c>
      <c r="AG308">
        <v>67</v>
      </c>
      <c r="AH308">
        <v>20</v>
      </c>
      <c r="AI308">
        <v>19</v>
      </c>
      <c r="AJ308">
        <v>176</v>
      </c>
      <c r="AK308">
        <v>559</v>
      </c>
    </row>
    <row r="309" spans="20:37">
      <c r="T309">
        <v>85</v>
      </c>
      <c r="U309">
        <v>42</v>
      </c>
      <c r="V309">
        <v>5</v>
      </c>
      <c r="W309">
        <v>82</v>
      </c>
      <c r="X309">
        <v>170</v>
      </c>
      <c r="Y309">
        <v>327</v>
      </c>
      <c r="Z309">
        <v>199</v>
      </c>
      <c r="AA309">
        <v>100</v>
      </c>
      <c r="AB309">
        <v>110</v>
      </c>
      <c r="AC309">
        <v>988</v>
      </c>
      <c r="AD309">
        <v>49</v>
      </c>
      <c r="AE309">
        <v>31</v>
      </c>
      <c r="AF309">
        <v>321</v>
      </c>
      <c r="AG309">
        <v>125</v>
      </c>
      <c r="AH309">
        <v>44</v>
      </c>
      <c r="AI309">
        <v>213</v>
      </c>
      <c r="AJ309">
        <v>783</v>
      </c>
      <c r="AK309">
        <v>1771</v>
      </c>
    </row>
    <row r="310" spans="20:37">
      <c r="T310">
        <v>85</v>
      </c>
      <c r="U310">
        <v>44</v>
      </c>
      <c r="V310">
        <v>5</v>
      </c>
      <c r="W310">
        <v>1</v>
      </c>
      <c r="X310">
        <v>5</v>
      </c>
      <c r="Y310">
        <v>10</v>
      </c>
      <c r="Z310">
        <v>4</v>
      </c>
      <c r="AA310">
        <v>2</v>
      </c>
      <c r="AB310">
        <v>0</v>
      </c>
      <c r="AC310">
        <v>22</v>
      </c>
      <c r="AD310">
        <v>10</v>
      </c>
      <c r="AE310">
        <v>1</v>
      </c>
      <c r="AF310">
        <v>34</v>
      </c>
      <c r="AG310">
        <v>24</v>
      </c>
      <c r="AH310">
        <v>8</v>
      </c>
      <c r="AI310">
        <v>10</v>
      </c>
      <c r="AJ310">
        <v>87</v>
      </c>
      <c r="AK310">
        <v>109</v>
      </c>
    </row>
    <row r="311" spans="20:37">
      <c r="T311">
        <v>85</v>
      </c>
      <c r="U311">
        <v>45</v>
      </c>
      <c r="V311">
        <v>5</v>
      </c>
      <c r="W311">
        <v>43</v>
      </c>
      <c r="X311">
        <v>126</v>
      </c>
      <c r="Y311">
        <v>166</v>
      </c>
      <c r="Z311">
        <v>215</v>
      </c>
      <c r="AA311">
        <v>23</v>
      </c>
      <c r="AB311">
        <v>152</v>
      </c>
      <c r="AC311">
        <v>725</v>
      </c>
      <c r="AD311">
        <v>16</v>
      </c>
      <c r="AE311">
        <v>2</v>
      </c>
      <c r="AF311">
        <v>80</v>
      </c>
      <c r="AG311">
        <v>71</v>
      </c>
      <c r="AH311">
        <v>29</v>
      </c>
      <c r="AI311">
        <v>28</v>
      </c>
      <c r="AJ311">
        <v>226</v>
      </c>
      <c r="AK311">
        <v>951</v>
      </c>
    </row>
    <row r="312" spans="20:37">
      <c r="T312">
        <v>85</v>
      </c>
      <c r="U312">
        <v>46</v>
      </c>
      <c r="V312">
        <v>5</v>
      </c>
      <c r="W312">
        <v>12</v>
      </c>
      <c r="X312">
        <v>22</v>
      </c>
      <c r="Y312">
        <v>36</v>
      </c>
      <c r="Z312">
        <v>28</v>
      </c>
      <c r="AA312">
        <v>4</v>
      </c>
      <c r="AB312">
        <v>16</v>
      </c>
      <c r="AC312">
        <v>118</v>
      </c>
      <c r="AD312">
        <v>0</v>
      </c>
      <c r="AE312">
        <v>0</v>
      </c>
      <c r="AF312">
        <v>4</v>
      </c>
      <c r="AG312">
        <v>5</v>
      </c>
      <c r="AH312">
        <v>1</v>
      </c>
      <c r="AI312">
        <v>2</v>
      </c>
      <c r="AJ312">
        <v>12</v>
      </c>
      <c r="AK312">
        <v>130</v>
      </c>
    </row>
    <row r="313" spans="20:37">
      <c r="T313">
        <v>85</v>
      </c>
      <c r="U313">
        <v>47</v>
      </c>
      <c r="V313">
        <v>5</v>
      </c>
      <c r="W313">
        <v>71</v>
      </c>
      <c r="X313">
        <v>92</v>
      </c>
      <c r="Y313">
        <v>218</v>
      </c>
      <c r="Z313">
        <v>130</v>
      </c>
      <c r="AA313">
        <v>94</v>
      </c>
      <c r="AB313">
        <v>82</v>
      </c>
      <c r="AC313">
        <v>687</v>
      </c>
      <c r="AD313">
        <v>61</v>
      </c>
      <c r="AE313">
        <v>0</v>
      </c>
      <c r="AF313">
        <v>191</v>
      </c>
      <c r="AG313">
        <v>49</v>
      </c>
      <c r="AH313">
        <v>40</v>
      </c>
      <c r="AI313">
        <v>73</v>
      </c>
      <c r="AJ313">
        <v>414</v>
      </c>
      <c r="AK313">
        <v>1101</v>
      </c>
    </row>
    <row r="314" spans="20:37">
      <c r="T314">
        <v>85</v>
      </c>
      <c r="U314">
        <v>48</v>
      </c>
      <c r="V314">
        <v>5</v>
      </c>
      <c r="W314">
        <v>237</v>
      </c>
      <c r="X314">
        <v>477</v>
      </c>
      <c r="Y314">
        <v>235</v>
      </c>
      <c r="Z314">
        <v>643</v>
      </c>
      <c r="AA314">
        <v>89</v>
      </c>
      <c r="AB314">
        <v>391</v>
      </c>
      <c r="AC314">
        <v>2072</v>
      </c>
      <c r="AD314">
        <v>307</v>
      </c>
      <c r="AE314">
        <v>191</v>
      </c>
      <c r="AF314">
        <v>419</v>
      </c>
      <c r="AG314">
        <v>298</v>
      </c>
      <c r="AH314">
        <v>133</v>
      </c>
      <c r="AI314">
        <v>258</v>
      </c>
      <c r="AJ314">
        <v>1606</v>
      </c>
      <c r="AK314">
        <v>3678</v>
      </c>
    </row>
    <row r="315" spans="20:37">
      <c r="T315">
        <v>85</v>
      </c>
      <c r="U315">
        <v>49</v>
      </c>
      <c r="V315">
        <v>5</v>
      </c>
      <c r="W315">
        <v>31</v>
      </c>
      <c r="X315">
        <v>35</v>
      </c>
      <c r="Y315">
        <v>31</v>
      </c>
      <c r="Z315">
        <v>42</v>
      </c>
      <c r="AA315">
        <v>11</v>
      </c>
      <c r="AB315">
        <v>12</v>
      </c>
      <c r="AC315">
        <v>162</v>
      </c>
      <c r="AD315">
        <v>31</v>
      </c>
      <c r="AE315">
        <v>4</v>
      </c>
      <c r="AF315">
        <v>39</v>
      </c>
      <c r="AG315">
        <v>30</v>
      </c>
      <c r="AH315">
        <v>18</v>
      </c>
      <c r="AI315">
        <v>19</v>
      </c>
      <c r="AJ315">
        <v>141</v>
      </c>
      <c r="AK315">
        <v>303</v>
      </c>
    </row>
    <row r="316" spans="20:37">
      <c r="T316">
        <v>85</v>
      </c>
      <c r="U316">
        <v>50</v>
      </c>
      <c r="V316">
        <v>5</v>
      </c>
      <c r="W316">
        <v>8</v>
      </c>
      <c r="X316">
        <v>7</v>
      </c>
      <c r="Y316">
        <v>30</v>
      </c>
      <c r="Z316">
        <v>33</v>
      </c>
      <c r="AA316">
        <v>7</v>
      </c>
      <c r="AB316">
        <v>9</v>
      </c>
      <c r="AC316">
        <v>94</v>
      </c>
      <c r="AD316">
        <v>1</v>
      </c>
      <c r="AE316">
        <v>0</v>
      </c>
      <c r="AF316">
        <v>9</v>
      </c>
      <c r="AG316">
        <v>5</v>
      </c>
      <c r="AH316">
        <v>4</v>
      </c>
      <c r="AI316">
        <v>2</v>
      </c>
      <c r="AJ316">
        <v>21</v>
      </c>
      <c r="AK316">
        <v>115</v>
      </c>
    </row>
    <row r="317" spans="20:37">
      <c r="T317">
        <v>85</v>
      </c>
      <c r="U317">
        <v>51</v>
      </c>
      <c r="V317">
        <v>5</v>
      </c>
      <c r="W317">
        <v>60</v>
      </c>
      <c r="X317">
        <v>144</v>
      </c>
      <c r="Y317">
        <v>152</v>
      </c>
      <c r="Z317">
        <v>203</v>
      </c>
      <c r="AA317">
        <v>19</v>
      </c>
      <c r="AB317">
        <v>75</v>
      </c>
      <c r="AC317">
        <v>653</v>
      </c>
      <c r="AD317">
        <v>36</v>
      </c>
      <c r="AE317">
        <v>13</v>
      </c>
      <c r="AF317">
        <v>98</v>
      </c>
      <c r="AG317">
        <v>104</v>
      </c>
      <c r="AH317">
        <v>31</v>
      </c>
      <c r="AI317">
        <v>41</v>
      </c>
      <c r="AJ317">
        <v>323</v>
      </c>
      <c r="AK317">
        <v>976</v>
      </c>
    </row>
    <row r="318" spans="20:37">
      <c r="T318">
        <v>85</v>
      </c>
      <c r="U318">
        <v>53</v>
      </c>
      <c r="V318">
        <v>5</v>
      </c>
      <c r="W318">
        <v>37</v>
      </c>
      <c r="X318">
        <v>112</v>
      </c>
      <c r="Y318">
        <v>80</v>
      </c>
      <c r="Z318">
        <v>109</v>
      </c>
      <c r="AA318">
        <v>39</v>
      </c>
      <c r="AB318">
        <v>45</v>
      </c>
      <c r="AC318">
        <v>422</v>
      </c>
      <c r="AD318">
        <v>41</v>
      </c>
      <c r="AE318">
        <v>18</v>
      </c>
      <c r="AF318">
        <v>107</v>
      </c>
      <c r="AG318">
        <v>83</v>
      </c>
      <c r="AH318">
        <v>36</v>
      </c>
      <c r="AI318">
        <v>37</v>
      </c>
      <c r="AJ318">
        <v>322</v>
      </c>
      <c r="AK318">
        <v>744</v>
      </c>
    </row>
    <row r="319" spans="20:37">
      <c r="T319">
        <v>85</v>
      </c>
      <c r="U319">
        <v>54</v>
      </c>
      <c r="V319">
        <v>5</v>
      </c>
      <c r="W319">
        <v>21</v>
      </c>
      <c r="X319">
        <v>50</v>
      </c>
      <c r="Y319">
        <v>103</v>
      </c>
      <c r="Z319">
        <v>145</v>
      </c>
      <c r="AA319">
        <v>11</v>
      </c>
      <c r="AB319">
        <v>28</v>
      </c>
      <c r="AC319">
        <v>358</v>
      </c>
      <c r="AD319">
        <v>8</v>
      </c>
      <c r="AE319">
        <v>12</v>
      </c>
      <c r="AF319">
        <v>13</v>
      </c>
      <c r="AG319">
        <v>14</v>
      </c>
      <c r="AH319">
        <v>9</v>
      </c>
      <c r="AI319">
        <v>6</v>
      </c>
      <c r="AJ319">
        <v>62</v>
      </c>
      <c r="AK319">
        <v>420</v>
      </c>
    </row>
    <row r="320" spans="20:37">
      <c r="T320">
        <v>85</v>
      </c>
      <c r="U320">
        <v>55</v>
      </c>
      <c r="V320">
        <v>5</v>
      </c>
      <c r="W320">
        <v>15</v>
      </c>
      <c r="X320">
        <v>154</v>
      </c>
      <c r="Y320">
        <v>141</v>
      </c>
      <c r="Z320">
        <v>133</v>
      </c>
      <c r="AA320">
        <v>19</v>
      </c>
      <c r="AB320">
        <v>113</v>
      </c>
      <c r="AC320">
        <v>575</v>
      </c>
      <c r="AD320">
        <v>11</v>
      </c>
      <c r="AE320">
        <v>1</v>
      </c>
      <c r="AF320">
        <v>73</v>
      </c>
      <c r="AG320">
        <v>47</v>
      </c>
      <c r="AH320">
        <v>10</v>
      </c>
      <c r="AI320">
        <v>27</v>
      </c>
      <c r="AJ320">
        <v>169</v>
      </c>
      <c r="AK320">
        <v>744</v>
      </c>
    </row>
    <row r="321" spans="20:37">
      <c r="T321">
        <v>85</v>
      </c>
      <c r="U321">
        <v>56</v>
      </c>
      <c r="V321">
        <v>5</v>
      </c>
      <c r="W321">
        <v>35</v>
      </c>
      <c r="X321">
        <v>20</v>
      </c>
      <c r="Y321">
        <v>30</v>
      </c>
      <c r="Z321">
        <v>22</v>
      </c>
      <c r="AA321">
        <v>10</v>
      </c>
      <c r="AB321">
        <v>18</v>
      </c>
      <c r="AC321">
        <v>135</v>
      </c>
      <c r="AD321">
        <v>4</v>
      </c>
      <c r="AE321">
        <v>0</v>
      </c>
      <c r="AF321">
        <v>3</v>
      </c>
      <c r="AG321">
        <v>6</v>
      </c>
      <c r="AH321">
        <v>3</v>
      </c>
      <c r="AI321">
        <v>1</v>
      </c>
      <c r="AJ321">
        <v>17</v>
      </c>
      <c r="AK321">
        <v>152</v>
      </c>
    </row>
    <row r="322" spans="20:37">
      <c r="T322">
        <v>85</v>
      </c>
      <c r="U322">
        <v>57</v>
      </c>
      <c r="V322">
        <v>5</v>
      </c>
      <c r="W322">
        <v>2141</v>
      </c>
      <c r="X322">
        <v>4741</v>
      </c>
      <c r="Y322">
        <v>5199</v>
      </c>
      <c r="Z322">
        <v>6664</v>
      </c>
      <c r="AA322">
        <v>1545</v>
      </c>
      <c r="AB322">
        <v>4202</v>
      </c>
      <c r="AC322">
        <v>24492</v>
      </c>
      <c r="AD322">
        <v>2025</v>
      </c>
      <c r="AE322">
        <v>1125</v>
      </c>
      <c r="AF322">
        <v>6689</v>
      </c>
      <c r="AG322">
        <v>4707</v>
      </c>
      <c r="AH322">
        <v>1696</v>
      </c>
      <c r="AI322">
        <v>3091</v>
      </c>
      <c r="AJ322">
        <v>19333</v>
      </c>
      <c r="AK322">
        <v>43825</v>
      </c>
    </row>
    <row r="323" spans="20:37">
      <c r="T323">
        <v>85</v>
      </c>
      <c r="U323">
        <v>72</v>
      </c>
      <c r="V323">
        <v>5</v>
      </c>
      <c r="W323">
        <v>67</v>
      </c>
      <c r="X323">
        <v>60</v>
      </c>
      <c r="Y323">
        <v>58</v>
      </c>
      <c r="Z323">
        <v>70</v>
      </c>
      <c r="AA323">
        <v>43</v>
      </c>
      <c r="AB323">
        <v>59</v>
      </c>
      <c r="AC323">
        <v>357</v>
      </c>
      <c r="AD323">
        <v>19</v>
      </c>
      <c r="AE323">
        <v>33</v>
      </c>
      <c r="AF323">
        <v>92</v>
      </c>
      <c r="AG323">
        <v>41</v>
      </c>
      <c r="AH323">
        <v>25</v>
      </c>
      <c r="AI323">
        <v>33</v>
      </c>
      <c r="AJ323">
        <v>243</v>
      </c>
      <c r="AK323">
        <v>600</v>
      </c>
    </row>
    <row r="324" spans="20:37">
      <c r="T324">
        <v>85</v>
      </c>
      <c r="U324">
        <v>99</v>
      </c>
      <c r="V324">
        <v>5</v>
      </c>
      <c r="W324">
        <v>2208</v>
      </c>
      <c r="X324">
        <v>4801</v>
      </c>
      <c r="Y324">
        <v>5257</v>
      </c>
      <c r="Z324">
        <v>6734</v>
      </c>
      <c r="AA324">
        <v>1588</v>
      </c>
      <c r="AB324">
        <v>4261</v>
      </c>
      <c r="AC324">
        <v>24849</v>
      </c>
      <c r="AD324">
        <v>2044</v>
      </c>
      <c r="AE324">
        <v>1158</v>
      </c>
      <c r="AF324">
        <v>6781</v>
      </c>
      <c r="AG324">
        <v>4748</v>
      </c>
      <c r="AH324">
        <v>1721</v>
      </c>
      <c r="AI324">
        <v>3124</v>
      </c>
      <c r="AJ324">
        <v>19576</v>
      </c>
      <c r="AK324">
        <v>44425</v>
      </c>
    </row>
    <row r="325" spans="20:37">
      <c r="T325">
        <v>86</v>
      </c>
      <c r="U325">
        <v>1</v>
      </c>
      <c r="V325">
        <v>5</v>
      </c>
      <c r="W325">
        <v>74</v>
      </c>
      <c r="X325">
        <v>67</v>
      </c>
      <c r="Y325">
        <v>89</v>
      </c>
      <c r="Z325">
        <v>125</v>
      </c>
      <c r="AA325">
        <v>41</v>
      </c>
      <c r="AB325">
        <v>291</v>
      </c>
      <c r="AC325">
        <v>687</v>
      </c>
      <c r="AD325">
        <v>24</v>
      </c>
      <c r="AE325">
        <v>0</v>
      </c>
      <c r="AF325">
        <v>42</v>
      </c>
      <c r="AG325">
        <v>51</v>
      </c>
      <c r="AH325">
        <v>105</v>
      </c>
      <c r="AI325">
        <v>172</v>
      </c>
      <c r="AJ325">
        <v>394</v>
      </c>
      <c r="AK325">
        <v>1081</v>
      </c>
    </row>
    <row r="326" spans="20:37">
      <c r="T326">
        <v>86</v>
      </c>
      <c r="U326">
        <v>2</v>
      </c>
      <c r="V326">
        <v>5</v>
      </c>
      <c r="W326">
        <v>30</v>
      </c>
      <c r="X326">
        <v>3</v>
      </c>
      <c r="Y326">
        <v>5</v>
      </c>
      <c r="Z326">
        <v>14</v>
      </c>
      <c r="AA326">
        <v>2</v>
      </c>
      <c r="AB326">
        <v>14</v>
      </c>
      <c r="AC326">
        <v>68</v>
      </c>
      <c r="AD326">
        <v>11</v>
      </c>
      <c r="AE326">
        <v>0</v>
      </c>
      <c r="AF326">
        <v>5</v>
      </c>
      <c r="AG326">
        <v>6</v>
      </c>
      <c r="AH326">
        <v>7</v>
      </c>
      <c r="AI326">
        <v>4</v>
      </c>
      <c r="AJ326">
        <v>33</v>
      </c>
      <c r="AK326">
        <v>101</v>
      </c>
    </row>
    <row r="327" spans="20:37">
      <c r="T327">
        <v>86</v>
      </c>
      <c r="U327">
        <v>4</v>
      </c>
      <c r="V327">
        <v>5</v>
      </c>
      <c r="W327">
        <v>105</v>
      </c>
      <c r="X327">
        <v>82</v>
      </c>
      <c r="Y327">
        <v>111</v>
      </c>
      <c r="Z327">
        <v>105</v>
      </c>
      <c r="AA327">
        <v>7</v>
      </c>
      <c r="AB327">
        <v>157</v>
      </c>
      <c r="AC327">
        <v>567</v>
      </c>
      <c r="AD327">
        <v>27</v>
      </c>
      <c r="AE327">
        <v>5</v>
      </c>
      <c r="AF327">
        <v>117</v>
      </c>
      <c r="AG327">
        <v>224</v>
      </c>
      <c r="AH327">
        <v>14</v>
      </c>
      <c r="AI327">
        <v>53</v>
      </c>
      <c r="AJ327">
        <v>440</v>
      </c>
      <c r="AK327">
        <v>1007</v>
      </c>
    </row>
    <row r="328" spans="20:37">
      <c r="T328">
        <v>86</v>
      </c>
      <c r="U328">
        <v>5</v>
      </c>
      <c r="V328">
        <v>5</v>
      </c>
      <c r="W328">
        <v>27</v>
      </c>
      <c r="X328">
        <v>110</v>
      </c>
      <c r="Y328">
        <v>96</v>
      </c>
      <c r="Z328">
        <v>139</v>
      </c>
      <c r="AA328">
        <v>21</v>
      </c>
      <c r="AB328">
        <v>72</v>
      </c>
      <c r="AC328">
        <v>465</v>
      </c>
      <c r="AD328">
        <v>9</v>
      </c>
      <c r="AE328">
        <v>9</v>
      </c>
      <c r="AF328">
        <v>54</v>
      </c>
      <c r="AG328">
        <v>40</v>
      </c>
      <c r="AH328">
        <v>10</v>
      </c>
      <c r="AI328">
        <v>16</v>
      </c>
      <c r="AJ328">
        <v>138</v>
      </c>
      <c r="AK328">
        <v>603</v>
      </c>
    </row>
    <row r="329" spans="20:37">
      <c r="T329">
        <v>86</v>
      </c>
      <c r="U329">
        <v>6</v>
      </c>
      <c r="V329">
        <v>5</v>
      </c>
      <c r="W329">
        <v>231</v>
      </c>
      <c r="X329">
        <v>440</v>
      </c>
      <c r="Y329">
        <v>470</v>
      </c>
      <c r="Z329">
        <v>559</v>
      </c>
      <c r="AA329">
        <v>181</v>
      </c>
      <c r="AB329">
        <v>262</v>
      </c>
      <c r="AC329">
        <v>2143</v>
      </c>
      <c r="AD329">
        <v>289</v>
      </c>
      <c r="AE329">
        <v>321</v>
      </c>
      <c r="AF329">
        <v>1197</v>
      </c>
      <c r="AG329">
        <v>780</v>
      </c>
      <c r="AH329">
        <v>226</v>
      </c>
      <c r="AI329">
        <v>297</v>
      </c>
      <c r="AJ329">
        <v>3110</v>
      </c>
      <c r="AK329">
        <v>5253</v>
      </c>
    </row>
    <row r="330" spans="20:37">
      <c r="T330">
        <v>86</v>
      </c>
      <c r="U330">
        <v>8</v>
      </c>
      <c r="V330">
        <v>5</v>
      </c>
      <c r="W330">
        <v>75</v>
      </c>
      <c r="X330">
        <v>84</v>
      </c>
      <c r="Y330">
        <v>37</v>
      </c>
      <c r="Z330">
        <v>84</v>
      </c>
      <c r="AA330">
        <v>33</v>
      </c>
      <c r="AB330">
        <v>27</v>
      </c>
      <c r="AC330">
        <v>340</v>
      </c>
      <c r="AD330">
        <v>40</v>
      </c>
      <c r="AE330">
        <v>29</v>
      </c>
      <c r="AF330">
        <v>90</v>
      </c>
      <c r="AG330">
        <v>53</v>
      </c>
      <c r="AH330">
        <v>22</v>
      </c>
      <c r="AI330">
        <v>29</v>
      </c>
      <c r="AJ330">
        <v>263</v>
      </c>
      <c r="AK330">
        <v>603</v>
      </c>
    </row>
    <row r="331" spans="20:37">
      <c r="T331">
        <v>86</v>
      </c>
      <c r="U331">
        <v>9</v>
      </c>
      <c r="V331">
        <v>5</v>
      </c>
      <c r="W331">
        <v>13</v>
      </c>
      <c r="X331">
        <v>22</v>
      </c>
      <c r="Y331">
        <v>27</v>
      </c>
      <c r="Z331">
        <v>37</v>
      </c>
      <c r="AA331">
        <v>10</v>
      </c>
      <c r="AB331">
        <v>23</v>
      </c>
      <c r="AC331">
        <v>132</v>
      </c>
      <c r="AD331">
        <v>48</v>
      </c>
      <c r="AE331">
        <v>25</v>
      </c>
      <c r="AF331">
        <v>92</v>
      </c>
      <c r="AG331">
        <v>59</v>
      </c>
      <c r="AH331">
        <v>62</v>
      </c>
      <c r="AI331">
        <v>37</v>
      </c>
      <c r="AJ331">
        <v>323</v>
      </c>
      <c r="AK331">
        <v>455</v>
      </c>
    </row>
    <row r="332" spans="20:37">
      <c r="T332">
        <v>86</v>
      </c>
      <c r="U332">
        <v>10</v>
      </c>
      <c r="V332">
        <v>5</v>
      </c>
      <c r="W332">
        <v>0</v>
      </c>
      <c r="X332">
        <v>32</v>
      </c>
      <c r="Y332">
        <v>5</v>
      </c>
      <c r="Z332">
        <v>27</v>
      </c>
      <c r="AA332">
        <v>3</v>
      </c>
      <c r="AB332">
        <v>22</v>
      </c>
      <c r="AC332">
        <v>89</v>
      </c>
      <c r="AD332">
        <v>6</v>
      </c>
      <c r="AE332">
        <v>0</v>
      </c>
      <c r="AF332">
        <v>19</v>
      </c>
      <c r="AG332">
        <v>12</v>
      </c>
      <c r="AH332">
        <v>8</v>
      </c>
      <c r="AI332">
        <v>2</v>
      </c>
      <c r="AJ332">
        <v>47</v>
      </c>
      <c r="AK332">
        <v>136</v>
      </c>
    </row>
    <row r="333" spans="20:37">
      <c r="T333">
        <v>86</v>
      </c>
      <c r="U333">
        <v>11</v>
      </c>
      <c r="V333">
        <v>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2</v>
      </c>
      <c r="AE333">
        <v>5</v>
      </c>
      <c r="AF333">
        <v>18</v>
      </c>
      <c r="AG333">
        <v>10</v>
      </c>
      <c r="AH333">
        <v>1</v>
      </c>
      <c r="AI333">
        <v>8</v>
      </c>
      <c r="AJ333">
        <v>44</v>
      </c>
      <c r="AK333">
        <v>44</v>
      </c>
    </row>
    <row r="334" spans="20:37">
      <c r="T334">
        <v>86</v>
      </c>
      <c r="U334">
        <v>12</v>
      </c>
      <c r="V334">
        <v>5</v>
      </c>
      <c r="W334">
        <v>119</v>
      </c>
      <c r="X334">
        <v>653</v>
      </c>
      <c r="Y334">
        <v>326</v>
      </c>
      <c r="Z334">
        <v>220</v>
      </c>
      <c r="AA334">
        <v>104</v>
      </c>
      <c r="AB334">
        <v>386</v>
      </c>
      <c r="AC334">
        <v>1808</v>
      </c>
      <c r="AD334">
        <v>93</v>
      </c>
      <c r="AE334">
        <v>3</v>
      </c>
      <c r="AF334">
        <v>375</v>
      </c>
      <c r="AG334">
        <v>179</v>
      </c>
      <c r="AH334">
        <v>0</v>
      </c>
      <c r="AI334">
        <v>373</v>
      </c>
      <c r="AJ334">
        <v>1023</v>
      </c>
      <c r="AK334">
        <v>2831</v>
      </c>
    </row>
    <row r="335" spans="20:37">
      <c r="T335">
        <v>86</v>
      </c>
      <c r="U335">
        <v>13</v>
      </c>
      <c r="V335">
        <v>5</v>
      </c>
      <c r="W335">
        <v>76</v>
      </c>
      <c r="X335">
        <v>149</v>
      </c>
      <c r="Y335">
        <v>259</v>
      </c>
      <c r="Z335">
        <v>211</v>
      </c>
      <c r="AA335">
        <v>24</v>
      </c>
      <c r="AB335">
        <v>88</v>
      </c>
      <c r="AC335">
        <v>807</v>
      </c>
      <c r="AD335">
        <v>84</v>
      </c>
      <c r="AE335">
        <v>16</v>
      </c>
      <c r="AF335">
        <v>198</v>
      </c>
      <c r="AG335">
        <v>198</v>
      </c>
      <c r="AH335">
        <v>74</v>
      </c>
      <c r="AI335">
        <v>153</v>
      </c>
      <c r="AJ335">
        <v>723</v>
      </c>
      <c r="AK335">
        <v>1530</v>
      </c>
    </row>
    <row r="336" spans="20:37">
      <c r="T336">
        <v>86</v>
      </c>
      <c r="U336">
        <v>15</v>
      </c>
      <c r="V336">
        <v>5</v>
      </c>
      <c r="W336">
        <v>2</v>
      </c>
      <c r="X336">
        <v>18</v>
      </c>
      <c r="Y336">
        <v>12</v>
      </c>
      <c r="Z336">
        <v>17</v>
      </c>
      <c r="AA336">
        <v>0</v>
      </c>
      <c r="AB336">
        <v>10</v>
      </c>
      <c r="AC336">
        <v>59</v>
      </c>
      <c r="AD336">
        <v>3</v>
      </c>
      <c r="AE336">
        <v>13</v>
      </c>
      <c r="AF336">
        <v>18</v>
      </c>
      <c r="AG336">
        <v>14</v>
      </c>
      <c r="AH336">
        <v>6</v>
      </c>
      <c r="AI336">
        <v>7</v>
      </c>
      <c r="AJ336">
        <v>61</v>
      </c>
      <c r="AK336">
        <v>120</v>
      </c>
    </row>
    <row r="337" spans="20:37">
      <c r="T337">
        <v>86</v>
      </c>
      <c r="U337">
        <v>16</v>
      </c>
      <c r="V337">
        <v>5</v>
      </c>
      <c r="W337">
        <v>27</v>
      </c>
      <c r="X337">
        <v>49</v>
      </c>
      <c r="Y337">
        <v>28</v>
      </c>
      <c r="Z337">
        <v>41</v>
      </c>
      <c r="AA337">
        <v>4</v>
      </c>
      <c r="AB337">
        <v>63</v>
      </c>
      <c r="AC337">
        <v>212</v>
      </c>
      <c r="AD337">
        <v>11</v>
      </c>
      <c r="AE337">
        <v>0</v>
      </c>
      <c r="AF337">
        <v>13</v>
      </c>
      <c r="AG337">
        <v>13</v>
      </c>
      <c r="AH337">
        <v>5</v>
      </c>
      <c r="AI337">
        <v>4</v>
      </c>
      <c r="AJ337">
        <v>46</v>
      </c>
      <c r="AK337">
        <v>258</v>
      </c>
    </row>
    <row r="338" spans="20:37">
      <c r="T338">
        <v>86</v>
      </c>
      <c r="U338">
        <v>17</v>
      </c>
      <c r="V338">
        <v>5</v>
      </c>
      <c r="W338">
        <v>53</v>
      </c>
      <c r="X338">
        <v>27</v>
      </c>
      <c r="Y338">
        <v>284</v>
      </c>
      <c r="Z338">
        <v>191</v>
      </c>
      <c r="AA338">
        <v>25</v>
      </c>
      <c r="AB338">
        <v>94</v>
      </c>
      <c r="AC338">
        <v>674</v>
      </c>
      <c r="AD338">
        <v>91</v>
      </c>
      <c r="AE338">
        <v>5</v>
      </c>
      <c r="AF338">
        <v>318</v>
      </c>
      <c r="AG338">
        <v>258</v>
      </c>
      <c r="AH338">
        <v>107</v>
      </c>
      <c r="AI338">
        <v>143</v>
      </c>
      <c r="AJ338">
        <v>922</v>
      </c>
      <c r="AK338">
        <v>1596</v>
      </c>
    </row>
    <row r="339" spans="20:37">
      <c r="T339">
        <v>86</v>
      </c>
      <c r="U339">
        <v>18</v>
      </c>
      <c r="V339">
        <v>5</v>
      </c>
      <c r="W339">
        <v>54</v>
      </c>
      <c r="X339">
        <v>178</v>
      </c>
      <c r="Y339">
        <v>59</v>
      </c>
      <c r="Z339">
        <v>168</v>
      </c>
      <c r="AA339">
        <v>11</v>
      </c>
      <c r="AB339">
        <v>191</v>
      </c>
      <c r="AC339">
        <v>661</v>
      </c>
      <c r="AD339">
        <v>33</v>
      </c>
      <c r="AE339">
        <v>8</v>
      </c>
      <c r="AF339">
        <v>115</v>
      </c>
      <c r="AG339">
        <v>109</v>
      </c>
      <c r="AH339">
        <v>40</v>
      </c>
      <c r="AI339">
        <v>72</v>
      </c>
      <c r="AJ339">
        <v>377</v>
      </c>
      <c r="AK339">
        <v>1038</v>
      </c>
    </row>
    <row r="340" spans="20:37">
      <c r="T340">
        <v>86</v>
      </c>
      <c r="U340">
        <v>19</v>
      </c>
      <c r="V340">
        <v>5</v>
      </c>
      <c r="W340">
        <v>13</v>
      </c>
      <c r="X340">
        <v>86</v>
      </c>
      <c r="Y340">
        <v>84</v>
      </c>
      <c r="Z340">
        <v>89</v>
      </c>
      <c r="AA340">
        <v>30</v>
      </c>
      <c r="AB340">
        <v>45</v>
      </c>
      <c r="AC340">
        <v>347</v>
      </c>
      <c r="AD340">
        <v>8</v>
      </c>
      <c r="AE340">
        <v>0</v>
      </c>
      <c r="AF340">
        <v>40</v>
      </c>
      <c r="AG340">
        <v>22</v>
      </c>
      <c r="AH340">
        <v>8</v>
      </c>
      <c r="AI340">
        <v>16</v>
      </c>
      <c r="AJ340">
        <v>94</v>
      </c>
      <c r="AK340">
        <v>441</v>
      </c>
    </row>
    <row r="341" spans="20:37">
      <c r="T341">
        <v>86</v>
      </c>
      <c r="U341">
        <v>20</v>
      </c>
      <c r="V341">
        <v>5</v>
      </c>
      <c r="W341">
        <v>24</v>
      </c>
      <c r="X341">
        <v>134</v>
      </c>
      <c r="Y341">
        <v>69</v>
      </c>
      <c r="Z341">
        <v>86</v>
      </c>
      <c r="AA341">
        <v>10</v>
      </c>
      <c r="AB341">
        <v>62</v>
      </c>
      <c r="AC341">
        <v>385</v>
      </c>
      <c r="AD341">
        <v>20</v>
      </c>
      <c r="AE341">
        <v>8</v>
      </c>
      <c r="AF341">
        <v>28</v>
      </c>
      <c r="AG341">
        <v>38</v>
      </c>
      <c r="AH341">
        <v>8</v>
      </c>
      <c r="AI341">
        <v>13</v>
      </c>
      <c r="AJ341">
        <v>115</v>
      </c>
      <c r="AK341">
        <v>500</v>
      </c>
    </row>
    <row r="342" spans="20:37">
      <c r="T342">
        <v>86</v>
      </c>
      <c r="U342">
        <v>21</v>
      </c>
      <c r="V342">
        <v>5</v>
      </c>
      <c r="W342">
        <v>36</v>
      </c>
      <c r="X342">
        <v>97</v>
      </c>
      <c r="Y342">
        <v>82</v>
      </c>
      <c r="Z342">
        <v>206</v>
      </c>
      <c r="AA342">
        <v>98</v>
      </c>
      <c r="AB342">
        <v>98</v>
      </c>
      <c r="AC342">
        <v>617</v>
      </c>
      <c r="AD342">
        <v>32</v>
      </c>
      <c r="AE342">
        <v>5</v>
      </c>
      <c r="AF342">
        <v>53</v>
      </c>
      <c r="AG342">
        <v>54</v>
      </c>
      <c r="AH342">
        <v>18</v>
      </c>
      <c r="AI342">
        <v>26</v>
      </c>
      <c r="AJ342">
        <v>188</v>
      </c>
      <c r="AK342">
        <v>805</v>
      </c>
    </row>
    <row r="343" spans="20:37">
      <c r="T343">
        <v>86</v>
      </c>
      <c r="U343">
        <v>22</v>
      </c>
      <c r="V343">
        <v>5</v>
      </c>
      <c r="W343">
        <v>46</v>
      </c>
      <c r="X343">
        <v>86</v>
      </c>
      <c r="Y343">
        <v>151</v>
      </c>
      <c r="Z343">
        <v>243</v>
      </c>
      <c r="AA343">
        <v>41</v>
      </c>
      <c r="AB343">
        <v>91</v>
      </c>
      <c r="AC343">
        <v>658</v>
      </c>
      <c r="AD343">
        <v>28</v>
      </c>
      <c r="AE343">
        <v>4</v>
      </c>
      <c r="AF343">
        <v>27</v>
      </c>
      <c r="AG343">
        <v>149</v>
      </c>
      <c r="AH343">
        <v>41</v>
      </c>
      <c r="AI343">
        <v>25</v>
      </c>
      <c r="AJ343">
        <v>274</v>
      </c>
      <c r="AK343">
        <v>932</v>
      </c>
    </row>
    <row r="344" spans="20:37">
      <c r="T344">
        <v>86</v>
      </c>
      <c r="U344">
        <v>23</v>
      </c>
      <c r="V344">
        <v>5</v>
      </c>
      <c r="W344">
        <v>9</v>
      </c>
      <c r="X344">
        <v>32</v>
      </c>
      <c r="Y344">
        <v>32</v>
      </c>
      <c r="Z344">
        <v>46</v>
      </c>
      <c r="AA344">
        <v>11</v>
      </c>
      <c r="AB344">
        <v>29</v>
      </c>
      <c r="AC344">
        <v>159</v>
      </c>
      <c r="AD344">
        <v>8</v>
      </c>
      <c r="AE344">
        <v>2</v>
      </c>
      <c r="AF344">
        <v>17</v>
      </c>
      <c r="AG344">
        <v>7</v>
      </c>
      <c r="AH344">
        <v>5</v>
      </c>
      <c r="AI344">
        <v>16</v>
      </c>
      <c r="AJ344">
        <v>55</v>
      </c>
      <c r="AK344">
        <v>214</v>
      </c>
    </row>
    <row r="345" spans="20:37">
      <c r="T345">
        <v>86</v>
      </c>
      <c r="U345">
        <v>24</v>
      </c>
      <c r="V345">
        <v>5</v>
      </c>
      <c r="W345">
        <v>22</v>
      </c>
      <c r="X345">
        <v>81</v>
      </c>
      <c r="Y345">
        <v>87</v>
      </c>
      <c r="Z345">
        <v>96</v>
      </c>
      <c r="AA345">
        <v>29</v>
      </c>
      <c r="AB345">
        <v>54</v>
      </c>
      <c r="AC345">
        <v>369</v>
      </c>
      <c r="AD345">
        <v>54</v>
      </c>
      <c r="AE345">
        <v>29</v>
      </c>
      <c r="AF345">
        <v>162</v>
      </c>
      <c r="AG345">
        <v>79</v>
      </c>
      <c r="AH345">
        <v>55</v>
      </c>
      <c r="AI345">
        <v>36</v>
      </c>
      <c r="AJ345">
        <v>415</v>
      </c>
      <c r="AK345">
        <v>784</v>
      </c>
    </row>
    <row r="346" spans="20:37">
      <c r="T346">
        <v>86</v>
      </c>
      <c r="U346">
        <v>25</v>
      </c>
      <c r="V346">
        <v>5</v>
      </c>
      <c r="W346">
        <v>8</v>
      </c>
      <c r="X346">
        <v>5</v>
      </c>
      <c r="Y346">
        <v>37</v>
      </c>
      <c r="Z346">
        <v>34</v>
      </c>
      <c r="AA346">
        <v>26</v>
      </c>
      <c r="AB346">
        <v>57</v>
      </c>
      <c r="AC346">
        <v>167</v>
      </c>
      <c r="AD346">
        <v>41</v>
      </c>
      <c r="AE346">
        <v>24</v>
      </c>
      <c r="AF346">
        <v>186</v>
      </c>
      <c r="AG346">
        <v>130</v>
      </c>
      <c r="AH346">
        <v>83</v>
      </c>
      <c r="AI346">
        <v>121</v>
      </c>
      <c r="AJ346">
        <v>585</v>
      </c>
      <c r="AK346">
        <v>752</v>
      </c>
    </row>
    <row r="347" spans="20:37">
      <c r="T347">
        <v>86</v>
      </c>
      <c r="U347">
        <v>26</v>
      </c>
      <c r="V347">
        <v>5</v>
      </c>
      <c r="W347">
        <v>28</v>
      </c>
      <c r="X347">
        <v>88</v>
      </c>
      <c r="Y347">
        <v>166</v>
      </c>
      <c r="Z347">
        <v>325</v>
      </c>
      <c r="AA347">
        <v>62</v>
      </c>
      <c r="AB347">
        <v>132</v>
      </c>
      <c r="AC347">
        <v>801</v>
      </c>
      <c r="AD347">
        <v>71</v>
      </c>
      <c r="AE347">
        <v>19</v>
      </c>
      <c r="AF347">
        <v>303</v>
      </c>
      <c r="AG347">
        <v>262</v>
      </c>
      <c r="AH347">
        <v>55</v>
      </c>
      <c r="AI347">
        <v>94</v>
      </c>
      <c r="AJ347">
        <v>804</v>
      </c>
      <c r="AK347">
        <v>1605</v>
      </c>
    </row>
    <row r="348" spans="20:37">
      <c r="T348">
        <v>86</v>
      </c>
      <c r="U348">
        <v>27</v>
      </c>
      <c r="V348">
        <v>5</v>
      </c>
      <c r="W348">
        <v>9</v>
      </c>
      <c r="X348">
        <v>73</v>
      </c>
      <c r="Y348">
        <v>86</v>
      </c>
      <c r="Z348">
        <v>110</v>
      </c>
      <c r="AA348">
        <v>40</v>
      </c>
      <c r="AB348">
        <v>84</v>
      </c>
      <c r="AC348">
        <v>402</v>
      </c>
      <c r="AD348">
        <v>25</v>
      </c>
      <c r="AE348">
        <v>7</v>
      </c>
      <c r="AF348">
        <v>42</v>
      </c>
      <c r="AG348">
        <v>39</v>
      </c>
      <c r="AH348">
        <v>32</v>
      </c>
      <c r="AI348">
        <v>24</v>
      </c>
      <c r="AJ348">
        <v>169</v>
      </c>
      <c r="AK348">
        <v>571</v>
      </c>
    </row>
    <row r="349" spans="20:37">
      <c r="T349">
        <v>86</v>
      </c>
      <c r="U349">
        <v>28</v>
      </c>
      <c r="V349">
        <v>5</v>
      </c>
      <c r="W349">
        <v>39</v>
      </c>
      <c r="X349">
        <v>151</v>
      </c>
      <c r="Y349">
        <v>159</v>
      </c>
      <c r="Z349">
        <v>155</v>
      </c>
      <c r="AA349">
        <v>13</v>
      </c>
      <c r="AB349">
        <v>80</v>
      </c>
      <c r="AC349">
        <v>597</v>
      </c>
      <c r="AD349">
        <v>18</v>
      </c>
      <c r="AE349">
        <v>3</v>
      </c>
      <c r="AF349">
        <v>68</v>
      </c>
      <c r="AG349">
        <v>25</v>
      </c>
      <c r="AH349">
        <v>16</v>
      </c>
      <c r="AI349">
        <v>44</v>
      </c>
      <c r="AJ349">
        <v>174</v>
      </c>
      <c r="AK349">
        <v>771</v>
      </c>
    </row>
    <row r="350" spans="20:37">
      <c r="T350">
        <v>86</v>
      </c>
      <c r="U350">
        <v>29</v>
      </c>
      <c r="V350">
        <v>5</v>
      </c>
      <c r="W350">
        <v>64</v>
      </c>
      <c r="X350">
        <v>189</v>
      </c>
      <c r="Y350">
        <v>148</v>
      </c>
      <c r="Z350">
        <v>242</v>
      </c>
      <c r="AA350">
        <v>19</v>
      </c>
      <c r="AB350">
        <v>79</v>
      </c>
      <c r="AC350">
        <v>741</v>
      </c>
      <c r="AD350">
        <v>65</v>
      </c>
      <c r="AE350">
        <v>41</v>
      </c>
      <c r="AF350">
        <v>137</v>
      </c>
      <c r="AG350">
        <v>72</v>
      </c>
      <c r="AH350">
        <v>23</v>
      </c>
      <c r="AI350">
        <v>50</v>
      </c>
      <c r="AJ350">
        <v>388</v>
      </c>
      <c r="AK350">
        <v>1129</v>
      </c>
    </row>
    <row r="351" spans="20:37">
      <c r="T351">
        <v>86</v>
      </c>
      <c r="U351">
        <v>30</v>
      </c>
      <c r="V351">
        <v>5</v>
      </c>
      <c r="W351">
        <v>32</v>
      </c>
      <c r="X351">
        <v>54</v>
      </c>
      <c r="Y351">
        <v>41</v>
      </c>
      <c r="Z351">
        <v>33</v>
      </c>
      <c r="AA351">
        <v>7</v>
      </c>
      <c r="AB351">
        <v>25</v>
      </c>
      <c r="AC351">
        <v>192</v>
      </c>
      <c r="AD351">
        <v>1</v>
      </c>
      <c r="AE351">
        <v>0</v>
      </c>
      <c r="AF351">
        <v>16</v>
      </c>
      <c r="AG351">
        <v>8</v>
      </c>
      <c r="AH351">
        <v>3</v>
      </c>
      <c r="AI351">
        <v>2</v>
      </c>
      <c r="AJ351">
        <v>30</v>
      </c>
      <c r="AK351">
        <v>222</v>
      </c>
    </row>
    <row r="352" spans="20:37">
      <c r="T352">
        <v>86</v>
      </c>
      <c r="U352">
        <v>31</v>
      </c>
      <c r="V352">
        <v>5</v>
      </c>
      <c r="W352">
        <v>14</v>
      </c>
      <c r="X352">
        <v>59</v>
      </c>
      <c r="Y352">
        <v>52</v>
      </c>
      <c r="Z352">
        <v>35</v>
      </c>
      <c r="AA352">
        <v>10</v>
      </c>
      <c r="AB352">
        <v>48</v>
      </c>
      <c r="AC352">
        <v>218</v>
      </c>
      <c r="AD352">
        <v>8</v>
      </c>
      <c r="AE352">
        <v>1</v>
      </c>
      <c r="AF352">
        <v>25</v>
      </c>
      <c r="AG352">
        <v>22</v>
      </c>
      <c r="AH352">
        <v>2</v>
      </c>
      <c r="AI352">
        <v>14</v>
      </c>
      <c r="AJ352">
        <v>72</v>
      </c>
      <c r="AK352">
        <v>290</v>
      </c>
    </row>
    <row r="353" spans="20:37">
      <c r="T353">
        <v>86</v>
      </c>
      <c r="U353">
        <v>32</v>
      </c>
      <c r="V353">
        <v>5</v>
      </c>
      <c r="W353">
        <v>26</v>
      </c>
      <c r="X353">
        <v>39</v>
      </c>
      <c r="Y353">
        <v>19</v>
      </c>
      <c r="Z353">
        <v>30</v>
      </c>
      <c r="AA353">
        <v>10</v>
      </c>
      <c r="AB353">
        <v>10</v>
      </c>
      <c r="AC353">
        <v>134</v>
      </c>
      <c r="AD353">
        <v>10</v>
      </c>
      <c r="AE353">
        <v>1</v>
      </c>
      <c r="AF353">
        <v>28</v>
      </c>
      <c r="AG353">
        <v>37</v>
      </c>
      <c r="AH353">
        <v>12</v>
      </c>
      <c r="AI353">
        <v>11</v>
      </c>
      <c r="AJ353">
        <v>99</v>
      </c>
      <c r="AK353">
        <v>233</v>
      </c>
    </row>
    <row r="354" spans="20:37">
      <c r="T354">
        <v>86</v>
      </c>
      <c r="U354">
        <v>33</v>
      </c>
      <c r="V354">
        <v>5</v>
      </c>
      <c r="W354">
        <v>11</v>
      </c>
      <c r="X354">
        <v>15</v>
      </c>
      <c r="Y354">
        <v>25</v>
      </c>
      <c r="Z354">
        <v>35</v>
      </c>
      <c r="AA354">
        <v>7</v>
      </c>
      <c r="AB354">
        <v>26</v>
      </c>
      <c r="AC354">
        <v>119</v>
      </c>
      <c r="AD354">
        <v>8</v>
      </c>
      <c r="AE354">
        <v>4</v>
      </c>
      <c r="AF354">
        <v>14</v>
      </c>
      <c r="AG354">
        <v>13</v>
      </c>
      <c r="AH354">
        <v>9</v>
      </c>
      <c r="AI354">
        <v>5</v>
      </c>
      <c r="AJ354">
        <v>53</v>
      </c>
      <c r="AK354">
        <v>172</v>
      </c>
    </row>
    <row r="355" spans="20:37">
      <c r="T355">
        <v>86</v>
      </c>
      <c r="U355">
        <v>34</v>
      </c>
      <c r="V355">
        <v>5</v>
      </c>
      <c r="W355">
        <v>6</v>
      </c>
      <c r="X355">
        <v>33</v>
      </c>
      <c r="Y355">
        <v>88</v>
      </c>
      <c r="Z355">
        <v>81</v>
      </c>
      <c r="AA355">
        <v>26</v>
      </c>
      <c r="AB355">
        <v>40</v>
      </c>
      <c r="AC355">
        <v>274</v>
      </c>
      <c r="AD355">
        <v>59</v>
      </c>
      <c r="AE355">
        <v>61</v>
      </c>
      <c r="AF355">
        <v>291</v>
      </c>
      <c r="AG355">
        <v>224</v>
      </c>
      <c r="AH355">
        <v>64</v>
      </c>
      <c r="AI355">
        <v>66</v>
      </c>
      <c r="AJ355">
        <v>765</v>
      </c>
      <c r="AK355">
        <v>1039</v>
      </c>
    </row>
    <row r="356" spans="20:37">
      <c r="T356">
        <v>86</v>
      </c>
      <c r="U356">
        <v>35</v>
      </c>
      <c r="V356">
        <v>5</v>
      </c>
      <c r="W356">
        <v>66</v>
      </c>
      <c r="X356">
        <v>61</v>
      </c>
      <c r="Y356">
        <v>76</v>
      </c>
      <c r="Z356">
        <v>80</v>
      </c>
      <c r="AA356">
        <v>18</v>
      </c>
      <c r="AB356">
        <v>49</v>
      </c>
      <c r="AC356">
        <v>350</v>
      </c>
      <c r="AD356">
        <v>19</v>
      </c>
      <c r="AE356">
        <v>0</v>
      </c>
      <c r="AF356">
        <v>59</v>
      </c>
      <c r="AG356">
        <v>34</v>
      </c>
      <c r="AH356">
        <v>16</v>
      </c>
      <c r="AI356">
        <v>21</v>
      </c>
      <c r="AJ356">
        <v>149</v>
      </c>
      <c r="AK356">
        <v>499</v>
      </c>
    </row>
    <row r="357" spans="20:37">
      <c r="T357">
        <v>86</v>
      </c>
      <c r="U357">
        <v>36</v>
      </c>
      <c r="V357">
        <v>5</v>
      </c>
      <c r="W357">
        <v>37</v>
      </c>
      <c r="X357">
        <v>110</v>
      </c>
      <c r="Y357">
        <v>204</v>
      </c>
      <c r="Z357">
        <v>181</v>
      </c>
      <c r="AA357">
        <v>129</v>
      </c>
      <c r="AB357">
        <v>137</v>
      </c>
      <c r="AC357">
        <v>798</v>
      </c>
      <c r="AD357">
        <v>104</v>
      </c>
      <c r="AE357">
        <v>132</v>
      </c>
      <c r="AF357">
        <v>465</v>
      </c>
      <c r="AG357">
        <v>360</v>
      </c>
      <c r="AH357">
        <v>82</v>
      </c>
      <c r="AI357">
        <v>180</v>
      </c>
      <c r="AJ357">
        <v>1323</v>
      </c>
      <c r="AK357">
        <v>2121</v>
      </c>
    </row>
    <row r="358" spans="20:37">
      <c r="T358">
        <v>86</v>
      </c>
      <c r="U358">
        <v>37</v>
      </c>
      <c r="V358">
        <v>5</v>
      </c>
      <c r="W358">
        <v>46</v>
      </c>
      <c r="X358">
        <v>173</v>
      </c>
      <c r="Y358">
        <v>117</v>
      </c>
      <c r="Z358">
        <v>423</v>
      </c>
      <c r="AA358">
        <v>170</v>
      </c>
      <c r="AB358">
        <v>280</v>
      </c>
      <c r="AC358">
        <v>1209</v>
      </c>
      <c r="AD358">
        <v>45</v>
      </c>
      <c r="AE358">
        <v>25</v>
      </c>
      <c r="AF358">
        <v>160</v>
      </c>
      <c r="AG358">
        <v>87</v>
      </c>
      <c r="AH358">
        <v>26</v>
      </c>
      <c r="AI358">
        <v>95</v>
      </c>
      <c r="AJ358">
        <v>438</v>
      </c>
      <c r="AK358">
        <v>1647</v>
      </c>
    </row>
    <row r="359" spans="20:37">
      <c r="T359">
        <v>86</v>
      </c>
      <c r="U359">
        <v>38</v>
      </c>
      <c r="V359">
        <v>5</v>
      </c>
      <c r="W359">
        <v>6</v>
      </c>
      <c r="X359">
        <v>19</v>
      </c>
      <c r="Y359">
        <v>23</v>
      </c>
      <c r="Z359">
        <v>18</v>
      </c>
      <c r="AA359">
        <v>7</v>
      </c>
      <c r="AB359">
        <v>9</v>
      </c>
      <c r="AC359">
        <v>82</v>
      </c>
      <c r="AD359">
        <v>2</v>
      </c>
      <c r="AE359">
        <v>0</v>
      </c>
      <c r="AF359">
        <v>10</v>
      </c>
      <c r="AG359">
        <v>3</v>
      </c>
      <c r="AH359">
        <v>1</v>
      </c>
      <c r="AI359">
        <v>2</v>
      </c>
      <c r="AJ359">
        <v>18</v>
      </c>
      <c r="AK359">
        <v>100</v>
      </c>
    </row>
    <row r="360" spans="20:37">
      <c r="T360">
        <v>86</v>
      </c>
      <c r="U360">
        <v>39</v>
      </c>
      <c r="V360">
        <v>5</v>
      </c>
      <c r="W360">
        <v>52</v>
      </c>
      <c r="X360">
        <v>110</v>
      </c>
      <c r="Y360">
        <v>140</v>
      </c>
      <c r="Z360">
        <v>278</v>
      </c>
      <c r="AA360">
        <v>68</v>
      </c>
      <c r="AB360">
        <v>171</v>
      </c>
      <c r="AC360">
        <v>819</v>
      </c>
      <c r="AD360">
        <v>100</v>
      </c>
      <c r="AE360">
        <v>34</v>
      </c>
      <c r="AF360">
        <v>176</v>
      </c>
      <c r="AG360">
        <v>190</v>
      </c>
      <c r="AH360">
        <v>121</v>
      </c>
      <c r="AI360">
        <v>233</v>
      </c>
      <c r="AJ360">
        <v>854</v>
      </c>
      <c r="AK360">
        <v>1673</v>
      </c>
    </row>
    <row r="361" spans="20:37">
      <c r="T361">
        <v>86</v>
      </c>
      <c r="U361">
        <v>40</v>
      </c>
      <c r="V361">
        <v>5</v>
      </c>
      <c r="W361">
        <v>50</v>
      </c>
      <c r="X361">
        <v>67</v>
      </c>
      <c r="Y361">
        <v>111</v>
      </c>
      <c r="Z361">
        <v>109</v>
      </c>
      <c r="AA361">
        <v>0</v>
      </c>
      <c r="AB361">
        <v>126</v>
      </c>
      <c r="AC361">
        <v>463</v>
      </c>
      <c r="AD361">
        <v>43</v>
      </c>
      <c r="AE361">
        <v>28</v>
      </c>
      <c r="AF361">
        <v>44</v>
      </c>
      <c r="AG361">
        <v>44</v>
      </c>
      <c r="AH361">
        <v>18</v>
      </c>
      <c r="AI361">
        <v>58</v>
      </c>
      <c r="AJ361">
        <v>235</v>
      </c>
      <c r="AK361">
        <v>698</v>
      </c>
    </row>
    <row r="362" spans="20:37">
      <c r="T362">
        <v>86</v>
      </c>
      <c r="U362">
        <v>41</v>
      </c>
      <c r="V362">
        <v>5</v>
      </c>
      <c r="W362">
        <v>39</v>
      </c>
      <c r="X362">
        <v>118</v>
      </c>
      <c r="Y362">
        <v>116</v>
      </c>
      <c r="Z362">
        <v>98</v>
      </c>
      <c r="AA362">
        <v>16</v>
      </c>
      <c r="AB362">
        <v>35</v>
      </c>
      <c r="AC362">
        <v>422</v>
      </c>
      <c r="AD362">
        <v>18</v>
      </c>
      <c r="AE362">
        <v>5</v>
      </c>
      <c r="AF362">
        <v>47</v>
      </c>
      <c r="AG362">
        <v>86</v>
      </c>
      <c r="AH362">
        <v>16</v>
      </c>
      <c r="AI362">
        <v>25</v>
      </c>
      <c r="AJ362">
        <v>197</v>
      </c>
      <c r="AK362">
        <v>619</v>
      </c>
    </row>
    <row r="363" spans="20:37">
      <c r="T363">
        <v>86</v>
      </c>
      <c r="U363">
        <v>42</v>
      </c>
      <c r="V363">
        <v>5</v>
      </c>
      <c r="W363">
        <v>75</v>
      </c>
      <c r="X363">
        <v>177</v>
      </c>
      <c r="Y363">
        <v>329</v>
      </c>
      <c r="Z363">
        <v>221</v>
      </c>
      <c r="AA363">
        <v>87</v>
      </c>
      <c r="AB363">
        <v>147</v>
      </c>
      <c r="AC363">
        <v>1036</v>
      </c>
      <c r="AD363">
        <v>42</v>
      </c>
      <c r="AE363">
        <v>36</v>
      </c>
      <c r="AF363">
        <v>389</v>
      </c>
      <c r="AG363">
        <v>140</v>
      </c>
      <c r="AH363">
        <v>42</v>
      </c>
      <c r="AI363">
        <v>209</v>
      </c>
      <c r="AJ363">
        <v>858</v>
      </c>
      <c r="AK363">
        <v>1894</v>
      </c>
    </row>
    <row r="364" spans="20:37">
      <c r="T364">
        <v>86</v>
      </c>
      <c r="U364">
        <v>44</v>
      </c>
      <c r="V364">
        <v>5</v>
      </c>
      <c r="W364">
        <v>2</v>
      </c>
      <c r="X364">
        <v>6</v>
      </c>
      <c r="Y364">
        <v>8</v>
      </c>
      <c r="Z364">
        <v>4</v>
      </c>
      <c r="AA364">
        <v>3</v>
      </c>
      <c r="AB364">
        <v>4</v>
      </c>
      <c r="AC364">
        <v>27</v>
      </c>
      <c r="AD364">
        <v>13</v>
      </c>
      <c r="AE364">
        <v>2</v>
      </c>
      <c r="AF364">
        <v>35</v>
      </c>
      <c r="AG364">
        <v>24</v>
      </c>
      <c r="AH364">
        <v>10</v>
      </c>
      <c r="AI364">
        <v>13</v>
      </c>
      <c r="AJ364">
        <v>97</v>
      </c>
      <c r="AK364">
        <v>124</v>
      </c>
    </row>
    <row r="365" spans="20:37">
      <c r="T365">
        <v>86</v>
      </c>
      <c r="U365">
        <v>45</v>
      </c>
      <c r="V365">
        <v>5</v>
      </c>
      <c r="W365">
        <v>62</v>
      </c>
      <c r="X365">
        <v>131</v>
      </c>
      <c r="Y365">
        <v>167</v>
      </c>
      <c r="Z365">
        <v>250</v>
      </c>
      <c r="AA365">
        <v>43</v>
      </c>
      <c r="AB365">
        <v>157</v>
      </c>
      <c r="AC365">
        <v>810</v>
      </c>
      <c r="AD365">
        <v>18</v>
      </c>
      <c r="AE365">
        <v>1</v>
      </c>
      <c r="AF365">
        <v>69</v>
      </c>
      <c r="AG365">
        <v>76</v>
      </c>
      <c r="AH365">
        <v>37</v>
      </c>
      <c r="AI365">
        <v>48</v>
      </c>
      <c r="AJ365">
        <v>249</v>
      </c>
      <c r="AK365">
        <v>1059</v>
      </c>
    </row>
    <row r="366" spans="20:37">
      <c r="T366">
        <v>86</v>
      </c>
      <c r="U366">
        <v>46</v>
      </c>
      <c r="V366">
        <v>5</v>
      </c>
      <c r="W366">
        <v>5</v>
      </c>
      <c r="X366">
        <v>43</v>
      </c>
      <c r="Y366">
        <v>22</v>
      </c>
      <c r="Z366">
        <v>30</v>
      </c>
      <c r="AA366">
        <v>5</v>
      </c>
      <c r="AB366">
        <v>17</v>
      </c>
      <c r="AC366">
        <v>122</v>
      </c>
      <c r="AD366">
        <v>0</v>
      </c>
      <c r="AE366">
        <v>0</v>
      </c>
      <c r="AF366">
        <v>3</v>
      </c>
      <c r="AG366">
        <v>3</v>
      </c>
      <c r="AH366">
        <v>1</v>
      </c>
      <c r="AI366">
        <v>5</v>
      </c>
      <c r="AJ366">
        <v>12</v>
      </c>
      <c r="AK366">
        <v>134</v>
      </c>
    </row>
    <row r="367" spans="20:37">
      <c r="T367">
        <v>86</v>
      </c>
      <c r="U367">
        <v>47</v>
      </c>
      <c r="V367">
        <v>5</v>
      </c>
      <c r="W367">
        <v>60</v>
      </c>
      <c r="X367">
        <v>101</v>
      </c>
      <c r="Y367">
        <v>233</v>
      </c>
      <c r="Z367">
        <v>149</v>
      </c>
      <c r="AA367">
        <v>88</v>
      </c>
      <c r="AB367">
        <v>112</v>
      </c>
      <c r="AC367">
        <v>743</v>
      </c>
      <c r="AD367">
        <v>60</v>
      </c>
      <c r="AE367">
        <v>0</v>
      </c>
      <c r="AF367">
        <v>209</v>
      </c>
      <c r="AG367">
        <v>77</v>
      </c>
      <c r="AH367">
        <v>69</v>
      </c>
      <c r="AI367">
        <v>72</v>
      </c>
      <c r="AJ367">
        <v>487</v>
      </c>
      <c r="AK367">
        <v>1230</v>
      </c>
    </row>
    <row r="368" spans="20:37">
      <c r="T368">
        <v>86</v>
      </c>
      <c r="U368">
        <v>48</v>
      </c>
      <c r="V368">
        <v>5</v>
      </c>
      <c r="W368">
        <v>200</v>
      </c>
      <c r="X368">
        <v>454</v>
      </c>
      <c r="Y368">
        <v>213</v>
      </c>
      <c r="Z368">
        <v>607</v>
      </c>
      <c r="AA368">
        <v>61</v>
      </c>
      <c r="AB368">
        <v>388</v>
      </c>
      <c r="AC368">
        <v>1923</v>
      </c>
      <c r="AD368">
        <v>341</v>
      </c>
      <c r="AE368">
        <v>172</v>
      </c>
      <c r="AF368">
        <v>372</v>
      </c>
      <c r="AG368">
        <v>239</v>
      </c>
      <c r="AH368">
        <v>50</v>
      </c>
      <c r="AI368">
        <v>470</v>
      </c>
      <c r="AJ368">
        <v>1644</v>
      </c>
      <c r="AK368">
        <v>3567</v>
      </c>
    </row>
    <row r="369" spans="20:37">
      <c r="T369">
        <v>86</v>
      </c>
      <c r="U369">
        <v>49</v>
      </c>
      <c r="V369">
        <v>5</v>
      </c>
      <c r="W369">
        <v>45</v>
      </c>
      <c r="X369">
        <v>42</v>
      </c>
      <c r="Y369">
        <v>27</v>
      </c>
      <c r="Z369">
        <v>34</v>
      </c>
      <c r="AA369">
        <v>15</v>
      </c>
      <c r="AB369">
        <v>18</v>
      </c>
      <c r="AC369">
        <v>181</v>
      </c>
      <c r="AD369">
        <v>18</v>
      </c>
      <c r="AE369">
        <v>2</v>
      </c>
      <c r="AF369">
        <v>31</v>
      </c>
      <c r="AG369">
        <v>44</v>
      </c>
      <c r="AH369">
        <v>16</v>
      </c>
      <c r="AI369">
        <v>21</v>
      </c>
      <c r="AJ369">
        <v>132</v>
      </c>
      <c r="AK369">
        <v>313</v>
      </c>
    </row>
    <row r="370" spans="20:37">
      <c r="T370">
        <v>86</v>
      </c>
      <c r="U370">
        <v>50</v>
      </c>
      <c r="V370">
        <v>5</v>
      </c>
      <c r="W370">
        <v>1</v>
      </c>
      <c r="X370">
        <v>15</v>
      </c>
      <c r="Y370">
        <v>28</v>
      </c>
      <c r="Z370">
        <v>30</v>
      </c>
      <c r="AA370">
        <v>0</v>
      </c>
      <c r="AB370">
        <v>17</v>
      </c>
      <c r="AC370">
        <v>91</v>
      </c>
      <c r="AD370">
        <v>1</v>
      </c>
      <c r="AE370">
        <v>0</v>
      </c>
      <c r="AF370">
        <v>8</v>
      </c>
      <c r="AG370">
        <v>1</v>
      </c>
      <c r="AH370">
        <v>4</v>
      </c>
      <c r="AI370">
        <v>4</v>
      </c>
      <c r="AJ370">
        <v>18</v>
      </c>
      <c r="AK370">
        <v>109</v>
      </c>
    </row>
    <row r="371" spans="20:37">
      <c r="T371">
        <v>86</v>
      </c>
      <c r="U371">
        <v>51</v>
      </c>
      <c r="V371">
        <v>5</v>
      </c>
      <c r="W371">
        <v>45</v>
      </c>
      <c r="X371">
        <v>138</v>
      </c>
      <c r="Y371">
        <v>217</v>
      </c>
      <c r="Z371">
        <v>213</v>
      </c>
      <c r="AA371">
        <v>20</v>
      </c>
      <c r="AB371">
        <v>109</v>
      </c>
      <c r="AC371">
        <v>742</v>
      </c>
      <c r="AD371">
        <v>45</v>
      </c>
      <c r="AE371">
        <v>31</v>
      </c>
      <c r="AF371">
        <v>117</v>
      </c>
      <c r="AG371">
        <v>108</v>
      </c>
      <c r="AH371">
        <v>37</v>
      </c>
      <c r="AI371">
        <v>46</v>
      </c>
      <c r="AJ371">
        <v>384</v>
      </c>
      <c r="AK371">
        <v>1126</v>
      </c>
    </row>
    <row r="372" spans="20:37">
      <c r="T372">
        <v>86</v>
      </c>
      <c r="U372">
        <v>53</v>
      </c>
      <c r="V372">
        <v>5</v>
      </c>
      <c r="W372">
        <v>29</v>
      </c>
      <c r="X372">
        <v>86</v>
      </c>
      <c r="Y372">
        <v>72</v>
      </c>
      <c r="Z372">
        <v>109</v>
      </c>
      <c r="AA372">
        <v>49</v>
      </c>
      <c r="AB372">
        <v>47</v>
      </c>
      <c r="AC372">
        <v>392</v>
      </c>
      <c r="AD372">
        <v>29</v>
      </c>
      <c r="AE372">
        <v>21</v>
      </c>
      <c r="AF372">
        <v>93</v>
      </c>
      <c r="AG372">
        <v>79</v>
      </c>
      <c r="AH372">
        <v>44</v>
      </c>
      <c r="AI372">
        <v>45</v>
      </c>
      <c r="AJ372">
        <v>311</v>
      </c>
      <c r="AK372">
        <v>703</v>
      </c>
    </row>
    <row r="373" spans="20:37">
      <c r="T373">
        <v>86</v>
      </c>
      <c r="U373">
        <v>54</v>
      </c>
      <c r="V373">
        <v>5</v>
      </c>
      <c r="W373">
        <v>16</v>
      </c>
      <c r="X373">
        <v>44</v>
      </c>
      <c r="Y373">
        <v>115</v>
      </c>
      <c r="Z373">
        <v>137</v>
      </c>
      <c r="AA373">
        <v>14</v>
      </c>
      <c r="AB373">
        <v>44</v>
      </c>
      <c r="AC373">
        <v>370</v>
      </c>
      <c r="AD373">
        <v>10</v>
      </c>
      <c r="AE373">
        <v>10</v>
      </c>
      <c r="AF373">
        <v>19</v>
      </c>
      <c r="AG373">
        <v>21</v>
      </c>
      <c r="AH373">
        <v>5</v>
      </c>
      <c r="AI373">
        <v>5</v>
      </c>
      <c r="AJ373">
        <v>70</v>
      </c>
      <c r="AK373">
        <v>440</v>
      </c>
    </row>
    <row r="374" spans="20:37">
      <c r="T374">
        <v>86</v>
      </c>
      <c r="U374">
        <v>55</v>
      </c>
      <c r="V374">
        <v>5</v>
      </c>
      <c r="W374">
        <v>16</v>
      </c>
      <c r="X374">
        <v>174</v>
      </c>
      <c r="Y374">
        <v>131</v>
      </c>
      <c r="Z374">
        <v>126</v>
      </c>
      <c r="AA374">
        <v>22</v>
      </c>
      <c r="AB374">
        <v>113</v>
      </c>
      <c r="AC374">
        <v>582</v>
      </c>
      <c r="AD374">
        <v>2</v>
      </c>
      <c r="AE374">
        <v>1</v>
      </c>
      <c r="AF374">
        <v>63</v>
      </c>
      <c r="AG374">
        <v>62</v>
      </c>
      <c r="AH374">
        <v>11</v>
      </c>
      <c r="AI374">
        <v>26</v>
      </c>
      <c r="AJ374">
        <v>165</v>
      </c>
      <c r="AK374">
        <v>747</v>
      </c>
    </row>
    <row r="375" spans="20:37">
      <c r="T375">
        <v>86</v>
      </c>
      <c r="U375">
        <v>56</v>
      </c>
      <c r="V375">
        <v>5</v>
      </c>
      <c r="W375">
        <v>31</v>
      </c>
      <c r="X375">
        <v>28</v>
      </c>
      <c r="Y375">
        <v>31</v>
      </c>
      <c r="Z375">
        <v>20</v>
      </c>
      <c r="AA375">
        <v>16</v>
      </c>
      <c r="AB375">
        <v>9</v>
      </c>
      <c r="AC375">
        <v>135</v>
      </c>
      <c r="AD375">
        <v>9</v>
      </c>
      <c r="AE375">
        <v>3</v>
      </c>
      <c r="AF375">
        <v>6</v>
      </c>
      <c r="AG375">
        <v>8</v>
      </c>
      <c r="AH375">
        <v>4</v>
      </c>
      <c r="AI375">
        <v>3</v>
      </c>
      <c r="AJ375">
        <v>33</v>
      </c>
      <c r="AK375">
        <v>168</v>
      </c>
    </row>
    <row r="376" spans="20:37">
      <c r="T376">
        <v>86</v>
      </c>
      <c r="U376">
        <v>57</v>
      </c>
      <c r="V376">
        <v>5</v>
      </c>
      <c r="W376">
        <v>2156</v>
      </c>
      <c r="X376">
        <v>5233</v>
      </c>
      <c r="Y376">
        <v>5514</v>
      </c>
      <c r="Z376">
        <v>6901</v>
      </c>
      <c r="AA376">
        <v>1736</v>
      </c>
      <c r="AB376">
        <v>4649</v>
      </c>
      <c r="AC376">
        <v>26189</v>
      </c>
      <c r="AD376">
        <v>2146</v>
      </c>
      <c r="AE376">
        <v>1151</v>
      </c>
      <c r="AF376">
        <v>6483</v>
      </c>
      <c r="AG376">
        <v>4873</v>
      </c>
      <c r="AH376">
        <v>1731</v>
      </c>
      <c r="AI376">
        <v>3514</v>
      </c>
      <c r="AJ376">
        <v>19898</v>
      </c>
      <c r="AK376">
        <v>46087</v>
      </c>
    </row>
    <row r="377" spans="20:37">
      <c r="T377">
        <v>86</v>
      </c>
      <c r="U377">
        <v>72</v>
      </c>
      <c r="V377">
        <v>5</v>
      </c>
      <c r="W377">
        <v>67</v>
      </c>
      <c r="X377">
        <v>65</v>
      </c>
      <c r="Y377">
        <v>62</v>
      </c>
      <c r="Z377">
        <v>55</v>
      </c>
      <c r="AA377">
        <v>40</v>
      </c>
      <c r="AB377">
        <v>80</v>
      </c>
      <c r="AC377">
        <v>369</v>
      </c>
      <c r="AD377">
        <v>25</v>
      </c>
      <c r="AE377">
        <v>29</v>
      </c>
      <c r="AF377">
        <v>76</v>
      </c>
      <c r="AG377">
        <v>49</v>
      </c>
      <c r="AH377">
        <v>18</v>
      </c>
      <c r="AI377">
        <v>26</v>
      </c>
      <c r="AJ377">
        <v>223</v>
      </c>
      <c r="AK377">
        <v>592</v>
      </c>
    </row>
    <row r="378" spans="20:37">
      <c r="T378">
        <v>86</v>
      </c>
      <c r="U378">
        <v>99</v>
      </c>
      <c r="V378">
        <v>5</v>
      </c>
      <c r="W378">
        <v>2223</v>
      </c>
      <c r="X378">
        <v>5298</v>
      </c>
      <c r="Y378">
        <v>5576</v>
      </c>
      <c r="Z378">
        <v>6956</v>
      </c>
      <c r="AA378">
        <v>1776</v>
      </c>
      <c r="AB378">
        <v>4729</v>
      </c>
      <c r="AC378">
        <v>26558</v>
      </c>
      <c r="AD378">
        <v>2171</v>
      </c>
      <c r="AE378">
        <v>1180</v>
      </c>
      <c r="AF378">
        <v>6559</v>
      </c>
      <c r="AG378">
        <v>4922</v>
      </c>
      <c r="AH378">
        <v>1749</v>
      </c>
      <c r="AI378">
        <v>3540</v>
      </c>
      <c r="AJ378">
        <v>20121</v>
      </c>
      <c r="AK378">
        <v>46679</v>
      </c>
    </row>
    <row r="379" spans="20:37">
      <c r="T379">
        <v>87</v>
      </c>
      <c r="U379">
        <v>1</v>
      </c>
      <c r="V379">
        <v>5</v>
      </c>
      <c r="W379">
        <v>61</v>
      </c>
      <c r="X379">
        <v>166</v>
      </c>
      <c r="Y379">
        <v>139</v>
      </c>
      <c r="Z379">
        <v>205</v>
      </c>
      <c r="AA379">
        <v>42</v>
      </c>
      <c r="AB379">
        <v>177</v>
      </c>
      <c r="AC379">
        <v>790</v>
      </c>
      <c r="AD379">
        <v>30</v>
      </c>
      <c r="AE379">
        <v>0</v>
      </c>
      <c r="AF379">
        <v>116</v>
      </c>
      <c r="AG379">
        <v>42</v>
      </c>
      <c r="AH379">
        <v>32</v>
      </c>
      <c r="AI379">
        <v>101</v>
      </c>
      <c r="AJ379">
        <v>321</v>
      </c>
      <c r="AK379">
        <v>1111</v>
      </c>
    </row>
    <row r="380" spans="20:37">
      <c r="T380">
        <v>87</v>
      </c>
      <c r="U380">
        <v>2</v>
      </c>
      <c r="V380">
        <v>5</v>
      </c>
      <c r="W380">
        <v>30</v>
      </c>
      <c r="X380">
        <v>2</v>
      </c>
      <c r="Y380">
        <v>2</v>
      </c>
      <c r="Z380">
        <v>14</v>
      </c>
      <c r="AA380">
        <v>3</v>
      </c>
      <c r="AB380">
        <v>6</v>
      </c>
      <c r="AC380">
        <v>57</v>
      </c>
      <c r="AD380">
        <v>0</v>
      </c>
      <c r="AE380">
        <v>0</v>
      </c>
      <c r="AF380">
        <v>0</v>
      </c>
      <c r="AG380">
        <v>3</v>
      </c>
      <c r="AH380">
        <v>2</v>
      </c>
      <c r="AI380">
        <v>14</v>
      </c>
      <c r="AJ380">
        <v>19</v>
      </c>
      <c r="AK380">
        <v>76</v>
      </c>
    </row>
    <row r="381" spans="20:37">
      <c r="T381">
        <v>87</v>
      </c>
      <c r="U381">
        <v>4</v>
      </c>
      <c r="V381">
        <v>5</v>
      </c>
      <c r="W381">
        <v>152</v>
      </c>
      <c r="X381">
        <v>96</v>
      </c>
      <c r="Y381">
        <v>106</v>
      </c>
      <c r="Z381">
        <v>99</v>
      </c>
      <c r="AA381">
        <v>5</v>
      </c>
      <c r="AB381">
        <v>132</v>
      </c>
      <c r="AC381">
        <v>590</v>
      </c>
      <c r="AD381">
        <v>28</v>
      </c>
      <c r="AE381">
        <v>6</v>
      </c>
      <c r="AF381">
        <v>99</v>
      </c>
      <c r="AG381">
        <v>161</v>
      </c>
      <c r="AH381">
        <v>13</v>
      </c>
      <c r="AI381">
        <v>42</v>
      </c>
      <c r="AJ381">
        <v>349</v>
      </c>
      <c r="AK381">
        <v>939</v>
      </c>
    </row>
    <row r="382" spans="20:37">
      <c r="T382">
        <v>87</v>
      </c>
      <c r="U382">
        <v>5</v>
      </c>
      <c r="V382">
        <v>5</v>
      </c>
      <c r="W382">
        <v>35</v>
      </c>
      <c r="X382">
        <v>142</v>
      </c>
      <c r="Y382">
        <v>99</v>
      </c>
      <c r="Z382">
        <v>140</v>
      </c>
      <c r="AA382">
        <v>18</v>
      </c>
      <c r="AB382">
        <v>66</v>
      </c>
      <c r="AC382">
        <v>500</v>
      </c>
      <c r="AD382">
        <v>14</v>
      </c>
      <c r="AE382">
        <v>14</v>
      </c>
      <c r="AF382">
        <v>47</v>
      </c>
      <c r="AG382">
        <v>38</v>
      </c>
      <c r="AH382">
        <v>10</v>
      </c>
      <c r="AI382">
        <v>16</v>
      </c>
      <c r="AJ382">
        <v>139</v>
      </c>
      <c r="AK382">
        <v>639</v>
      </c>
    </row>
    <row r="383" spans="20:37">
      <c r="T383">
        <v>87</v>
      </c>
      <c r="U383">
        <v>6</v>
      </c>
      <c r="V383">
        <v>5</v>
      </c>
      <c r="W383">
        <v>266</v>
      </c>
      <c r="X383">
        <v>364</v>
      </c>
      <c r="Y383">
        <v>544</v>
      </c>
      <c r="Z383">
        <v>620</v>
      </c>
      <c r="AA383">
        <v>146</v>
      </c>
      <c r="AB383">
        <v>273</v>
      </c>
      <c r="AC383">
        <v>2213</v>
      </c>
      <c r="AD383">
        <v>364</v>
      </c>
      <c r="AE383">
        <v>412</v>
      </c>
      <c r="AF383">
        <v>1263</v>
      </c>
      <c r="AG383">
        <v>741</v>
      </c>
      <c r="AH383">
        <v>212</v>
      </c>
      <c r="AI383">
        <v>299</v>
      </c>
      <c r="AJ383">
        <v>3291</v>
      </c>
      <c r="AK383">
        <v>5504</v>
      </c>
    </row>
    <row r="384" spans="20:37">
      <c r="T384">
        <v>87</v>
      </c>
      <c r="U384">
        <v>8</v>
      </c>
      <c r="V384">
        <v>5</v>
      </c>
      <c r="W384">
        <v>62</v>
      </c>
      <c r="X384">
        <v>99</v>
      </c>
      <c r="Y384">
        <v>53</v>
      </c>
      <c r="Z384">
        <v>82</v>
      </c>
      <c r="AA384">
        <v>33</v>
      </c>
      <c r="AB384">
        <v>21</v>
      </c>
      <c r="AC384">
        <v>350</v>
      </c>
      <c r="AD384">
        <v>36</v>
      </c>
      <c r="AE384">
        <v>25</v>
      </c>
      <c r="AF384">
        <v>100</v>
      </c>
      <c r="AG384">
        <v>47</v>
      </c>
      <c r="AH384">
        <v>12</v>
      </c>
      <c r="AI384">
        <v>21</v>
      </c>
      <c r="AJ384">
        <v>241</v>
      </c>
      <c r="AK384">
        <v>591</v>
      </c>
    </row>
    <row r="385" spans="20:37">
      <c r="T385">
        <v>87</v>
      </c>
      <c r="U385">
        <v>9</v>
      </c>
      <c r="V385">
        <v>5</v>
      </c>
      <c r="W385">
        <v>14</v>
      </c>
      <c r="X385">
        <v>20</v>
      </c>
      <c r="Y385">
        <v>25</v>
      </c>
      <c r="Z385">
        <v>44</v>
      </c>
      <c r="AA385">
        <v>17</v>
      </c>
      <c r="AB385">
        <v>30</v>
      </c>
      <c r="AC385">
        <v>150</v>
      </c>
      <c r="AD385">
        <v>60</v>
      </c>
      <c r="AE385">
        <v>19</v>
      </c>
      <c r="AF385">
        <v>77</v>
      </c>
      <c r="AG385">
        <v>51</v>
      </c>
      <c r="AH385">
        <v>59</v>
      </c>
      <c r="AI385">
        <v>33</v>
      </c>
      <c r="AJ385">
        <v>299</v>
      </c>
      <c r="AK385">
        <v>449</v>
      </c>
    </row>
    <row r="386" spans="20:37">
      <c r="T386">
        <v>87</v>
      </c>
      <c r="U386">
        <v>10</v>
      </c>
      <c r="V386">
        <v>5</v>
      </c>
      <c r="W386">
        <v>0</v>
      </c>
      <c r="X386">
        <v>32</v>
      </c>
      <c r="Y386">
        <v>17</v>
      </c>
      <c r="Z386">
        <v>27</v>
      </c>
      <c r="AA386">
        <v>0</v>
      </c>
      <c r="AB386">
        <v>22</v>
      </c>
      <c r="AC386">
        <v>98</v>
      </c>
      <c r="AD386">
        <v>5</v>
      </c>
      <c r="AE386">
        <v>0</v>
      </c>
      <c r="AF386">
        <v>26</v>
      </c>
      <c r="AG386">
        <v>8</v>
      </c>
      <c r="AH386">
        <v>6</v>
      </c>
      <c r="AI386">
        <v>3</v>
      </c>
      <c r="AJ386">
        <v>48</v>
      </c>
      <c r="AK386">
        <v>146</v>
      </c>
    </row>
    <row r="387" spans="20:37">
      <c r="T387">
        <v>87</v>
      </c>
      <c r="U387">
        <v>11</v>
      </c>
      <c r="V387">
        <v>5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4</v>
      </c>
      <c r="AE387">
        <v>6</v>
      </c>
      <c r="AF387">
        <v>25</v>
      </c>
      <c r="AG387">
        <v>11</v>
      </c>
      <c r="AH387">
        <v>4</v>
      </c>
      <c r="AI387">
        <v>3</v>
      </c>
      <c r="AJ387">
        <v>53</v>
      </c>
      <c r="AK387">
        <v>53</v>
      </c>
    </row>
    <row r="388" spans="20:37">
      <c r="T388">
        <v>87</v>
      </c>
      <c r="U388">
        <v>12</v>
      </c>
      <c r="V388">
        <v>5</v>
      </c>
      <c r="W388">
        <v>126</v>
      </c>
      <c r="X388">
        <v>681</v>
      </c>
      <c r="Y388">
        <v>270</v>
      </c>
      <c r="Z388">
        <v>192</v>
      </c>
      <c r="AA388">
        <v>121</v>
      </c>
      <c r="AB388">
        <v>402</v>
      </c>
      <c r="AC388">
        <v>1792</v>
      </c>
      <c r="AD388">
        <v>62</v>
      </c>
      <c r="AE388">
        <v>4</v>
      </c>
      <c r="AF388">
        <v>393</v>
      </c>
      <c r="AG388">
        <v>160</v>
      </c>
      <c r="AH388">
        <v>1</v>
      </c>
      <c r="AI388">
        <v>427</v>
      </c>
      <c r="AJ388">
        <v>1047</v>
      </c>
      <c r="AK388">
        <v>2839</v>
      </c>
    </row>
    <row r="389" spans="20:37">
      <c r="T389">
        <v>87</v>
      </c>
      <c r="U389">
        <v>13</v>
      </c>
      <c r="V389">
        <v>5</v>
      </c>
      <c r="W389">
        <v>63</v>
      </c>
      <c r="X389">
        <v>184</v>
      </c>
      <c r="Y389">
        <v>264</v>
      </c>
      <c r="Z389">
        <v>143</v>
      </c>
      <c r="AA389">
        <v>16</v>
      </c>
      <c r="AB389">
        <v>7</v>
      </c>
      <c r="AC389">
        <v>677</v>
      </c>
      <c r="AD389">
        <v>103</v>
      </c>
      <c r="AE389">
        <v>57</v>
      </c>
      <c r="AF389">
        <v>439</v>
      </c>
      <c r="AG389">
        <v>264</v>
      </c>
      <c r="AH389">
        <v>18</v>
      </c>
      <c r="AI389">
        <v>41</v>
      </c>
      <c r="AJ389">
        <v>922</v>
      </c>
      <c r="AK389">
        <v>1599</v>
      </c>
    </row>
    <row r="390" spans="20:37">
      <c r="T390">
        <v>87</v>
      </c>
      <c r="U390">
        <v>15</v>
      </c>
      <c r="V390">
        <v>5</v>
      </c>
      <c r="W390">
        <v>2</v>
      </c>
      <c r="X390">
        <v>7</v>
      </c>
      <c r="Y390">
        <v>41</v>
      </c>
      <c r="Z390">
        <v>25</v>
      </c>
      <c r="AA390">
        <v>0</v>
      </c>
      <c r="AB390">
        <v>2</v>
      </c>
      <c r="AC390">
        <v>77</v>
      </c>
      <c r="AD390">
        <v>8</v>
      </c>
      <c r="AE390">
        <v>7</v>
      </c>
      <c r="AF390">
        <v>26</v>
      </c>
      <c r="AG390">
        <v>9</v>
      </c>
      <c r="AH390">
        <v>3</v>
      </c>
      <c r="AI390">
        <v>9</v>
      </c>
      <c r="AJ390">
        <v>62</v>
      </c>
      <c r="AK390">
        <v>139</v>
      </c>
    </row>
    <row r="391" spans="20:37">
      <c r="T391">
        <v>87</v>
      </c>
      <c r="U391">
        <v>16</v>
      </c>
      <c r="V391">
        <v>5</v>
      </c>
      <c r="W391">
        <v>32</v>
      </c>
      <c r="X391">
        <v>59</v>
      </c>
      <c r="Y391">
        <v>15</v>
      </c>
      <c r="Z391">
        <v>49</v>
      </c>
      <c r="AA391">
        <v>7</v>
      </c>
      <c r="AB391">
        <v>55</v>
      </c>
      <c r="AC391">
        <v>217</v>
      </c>
      <c r="AD391">
        <v>5</v>
      </c>
      <c r="AE391">
        <v>0</v>
      </c>
      <c r="AF391">
        <v>14</v>
      </c>
      <c r="AG391">
        <v>14</v>
      </c>
      <c r="AH391">
        <v>4</v>
      </c>
      <c r="AI391">
        <v>6</v>
      </c>
      <c r="AJ391">
        <v>43</v>
      </c>
      <c r="AK391">
        <v>260</v>
      </c>
    </row>
    <row r="392" spans="20:37">
      <c r="T392">
        <v>87</v>
      </c>
      <c r="U392">
        <v>17</v>
      </c>
      <c r="V392">
        <v>5</v>
      </c>
      <c r="W392">
        <v>69</v>
      </c>
      <c r="X392">
        <v>6</v>
      </c>
      <c r="Y392">
        <v>275</v>
      </c>
      <c r="Z392">
        <v>194</v>
      </c>
      <c r="AA392">
        <v>24</v>
      </c>
      <c r="AB392">
        <v>122</v>
      </c>
      <c r="AC392">
        <v>690</v>
      </c>
      <c r="AD392">
        <v>91</v>
      </c>
      <c r="AE392">
        <v>13</v>
      </c>
      <c r="AF392">
        <v>290</v>
      </c>
      <c r="AG392">
        <v>280</v>
      </c>
      <c r="AH392">
        <v>139</v>
      </c>
      <c r="AI392">
        <v>151</v>
      </c>
      <c r="AJ392">
        <v>964</v>
      </c>
      <c r="AK392">
        <v>1654</v>
      </c>
    </row>
    <row r="393" spans="20:37">
      <c r="T393">
        <v>87</v>
      </c>
      <c r="U393">
        <v>18</v>
      </c>
      <c r="V393">
        <v>5</v>
      </c>
      <c r="W393">
        <v>58</v>
      </c>
      <c r="X393">
        <v>113</v>
      </c>
      <c r="Y393">
        <v>144</v>
      </c>
      <c r="Z393">
        <v>160</v>
      </c>
      <c r="AA393">
        <v>33</v>
      </c>
      <c r="AB393">
        <v>221</v>
      </c>
      <c r="AC393">
        <v>729</v>
      </c>
      <c r="AD393">
        <v>16</v>
      </c>
      <c r="AE393">
        <v>51</v>
      </c>
      <c r="AF393">
        <v>71</v>
      </c>
      <c r="AG393">
        <v>75</v>
      </c>
      <c r="AH393">
        <v>30</v>
      </c>
      <c r="AI393">
        <v>83</v>
      </c>
      <c r="AJ393">
        <v>326</v>
      </c>
      <c r="AK393">
        <v>1055</v>
      </c>
    </row>
    <row r="394" spans="20:37">
      <c r="T394">
        <v>87</v>
      </c>
      <c r="U394">
        <v>19</v>
      </c>
      <c r="V394">
        <v>5</v>
      </c>
      <c r="W394">
        <v>23</v>
      </c>
      <c r="X394">
        <v>103</v>
      </c>
      <c r="Y394">
        <v>81</v>
      </c>
      <c r="Z394">
        <v>87</v>
      </c>
      <c r="AA394">
        <v>26</v>
      </c>
      <c r="AB394">
        <v>55</v>
      </c>
      <c r="AC394">
        <v>375</v>
      </c>
      <c r="AD394">
        <v>8</v>
      </c>
      <c r="AE394">
        <v>0</v>
      </c>
      <c r="AF394">
        <v>51</v>
      </c>
      <c r="AG394">
        <v>30</v>
      </c>
      <c r="AH394">
        <v>12</v>
      </c>
      <c r="AI394">
        <v>15</v>
      </c>
      <c r="AJ394">
        <v>116</v>
      </c>
      <c r="AK394">
        <v>491</v>
      </c>
    </row>
    <row r="395" spans="20:37">
      <c r="T395">
        <v>87</v>
      </c>
      <c r="U395">
        <v>20</v>
      </c>
      <c r="V395">
        <v>5</v>
      </c>
      <c r="W395">
        <v>30</v>
      </c>
      <c r="X395">
        <v>139</v>
      </c>
      <c r="Y395">
        <v>51</v>
      </c>
      <c r="Z395">
        <v>85</v>
      </c>
      <c r="AA395">
        <v>7</v>
      </c>
      <c r="AB395">
        <v>66</v>
      </c>
      <c r="AC395">
        <v>378</v>
      </c>
      <c r="AD395">
        <v>13</v>
      </c>
      <c r="AE395">
        <v>13</v>
      </c>
      <c r="AF395">
        <v>21</v>
      </c>
      <c r="AG395">
        <v>49</v>
      </c>
      <c r="AH395">
        <v>8</v>
      </c>
      <c r="AI395">
        <v>9</v>
      </c>
      <c r="AJ395">
        <v>113</v>
      </c>
      <c r="AK395">
        <v>491</v>
      </c>
    </row>
    <row r="396" spans="20:37">
      <c r="T396">
        <v>87</v>
      </c>
      <c r="U396">
        <v>21</v>
      </c>
      <c r="V396">
        <v>5</v>
      </c>
      <c r="W396">
        <v>36</v>
      </c>
      <c r="X396">
        <v>92</v>
      </c>
      <c r="Y396">
        <v>108</v>
      </c>
      <c r="Z396">
        <v>209</v>
      </c>
      <c r="AA396">
        <v>111</v>
      </c>
      <c r="AB396">
        <v>76</v>
      </c>
      <c r="AC396">
        <v>632</v>
      </c>
      <c r="AD396">
        <v>18</v>
      </c>
      <c r="AE396">
        <v>5</v>
      </c>
      <c r="AF396">
        <v>75</v>
      </c>
      <c r="AG396">
        <v>71</v>
      </c>
      <c r="AH396">
        <v>15</v>
      </c>
      <c r="AI396">
        <v>28</v>
      </c>
      <c r="AJ396">
        <v>212</v>
      </c>
      <c r="AK396">
        <v>844</v>
      </c>
    </row>
    <row r="397" spans="20:37">
      <c r="T397">
        <v>87</v>
      </c>
      <c r="U397">
        <v>22</v>
      </c>
      <c r="V397">
        <v>5</v>
      </c>
      <c r="W397">
        <v>79</v>
      </c>
      <c r="X397">
        <v>65</v>
      </c>
      <c r="Y397">
        <v>71</v>
      </c>
      <c r="Z397">
        <v>225</v>
      </c>
      <c r="AA397">
        <v>64</v>
      </c>
      <c r="AB397">
        <v>70</v>
      </c>
      <c r="AC397">
        <v>574</v>
      </c>
      <c r="AD397">
        <v>16</v>
      </c>
      <c r="AE397">
        <v>12</v>
      </c>
      <c r="AF397">
        <v>20</v>
      </c>
      <c r="AG397">
        <v>139</v>
      </c>
      <c r="AH397">
        <v>17</v>
      </c>
      <c r="AI397">
        <v>48</v>
      </c>
      <c r="AJ397">
        <v>252</v>
      </c>
      <c r="AK397">
        <v>826</v>
      </c>
    </row>
    <row r="398" spans="20:37">
      <c r="T398">
        <v>87</v>
      </c>
      <c r="U398">
        <v>23</v>
      </c>
      <c r="V398">
        <v>5</v>
      </c>
      <c r="W398">
        <v>9</v>
      </c>
      <c r="X398">
        <v>40</v>
      </c>
      <c r="Y398">
        <v>41</v>
      </c>
      <c r="Z398">
        <v>43</v>
      </c>
      <c r="AA398">
        <v>23</v>
      </c>
      <c r="AB398">
        <v>38</v>
      </c>
      <c r="AC398">
        <v>194</v>
      </c>
      <c r="AD398">
        <v>3</v>
      </c>
      <c r="AE398">
        <v>0</v>
      </c>
      <c r="AF398">
        <v>11</v>
      </c>
      <c r="AG398">
        <v>12</v>
      </c>
      <c r="AH398">
        <v>10</v>
      </c>
      <c r="AI398">
        <v>2</v>
      </c>
      <c r="AJ398">
        <v>38</v>
      </c>
      <c r="AK398">
        <v>232</v>
      </c>
    </row>
    <row r="399" spans="20:37">
      <c r="T399">
        <v>87</v>
      </c>
      <c r="U399">
        <v>24</v>
      </c>
      <c r="V399">
        <v>5</v>
      </c>
      <c r="W399">
        <v>22</v>
      </c>
      <c r="X399">
        <v>97</v>
      </c>
      <c r="Y399">
        <v>101</v>
      </c>
      <c r="Z399">
        <v>86</v>
      </c>
      <c r="AA399">
        <v>32</v>
      </c>
      <c r="AB399">
        <v>41</v>
      </c>
      <c r="AC399">
        <v>379</v>
      </c>
      <c r="AD399">
        <v>39</v>
      </c>
      <c r="AE399">
        <v>38</v>
      </c>
      <c r="AF399">
        <v>182</v>
      </c>
      <c r="AG399">
        <v>89</v>
      </c>
      <c r="AH399">
        <v>44</v>
      </c>
      <c r="AI399">
        <v>43</v>
      </c>
      <c r="AJ399">
        <v>435</v>
      </c>
      <c r="AK399">
        <v>814</v>
      </c>
    </row>
    <row r="400" spans="20:37">
      <c r="T400">
        <v>87</v>
      </c>
      <c r="U400">
        <v>25</v>
      </c>
      <c r="V400">
        <v>5</v>
      </c>
      <c r="W400">
        <v>8</v>
      </c>
      <c r="X400">
        <v>5</v>
      </c>
      <c r="Y400">
        <v>35</v>
      </c>
      <c r="Z400">
        <v>32</v>
      </c>
      <c r="AA400">
        <v>26</v>
      </c>
      <c r="AB400">
        <v>53</v>
      </c>
      <c r="AC400">
        <v>159</v>
      </c>
      <c r="AD400">
        <v>41</v>
      </c>
      <c r="AE400">
        <v>15</v>
      </c>
      <c r="AF400">
        <v>178</v>
      </c>
      <c r="AG400">
        <v>120</v>
      </c>
      <c r="AH400">
        <v>63</v>
      </c>
      <c r="AI400">
        <v>113</v>
      </c>
      <c r="AJ400">
        <v>530</v>
      </c>
      <c r="AK400">
        <v>689</v>
      </c>
    </row>
    <row r="401" spans="20:37">
      <c r="T401">
        <v>87</v>
      </c>
      <c r="U401">
        <v>26</v>
      </c>
      <c r="V401">
        <v>5</v>
      </c>
      <c r="W401">
        <v>47</v>
      </c>
      <c r="X401">
        <v>124</v>
      </c>
      <c r="Y401">
        <v>177</v>
      </c>
      <c r="Z401">
        <v>369</v>
      </c>
      <c r="AA401">
        <v>46</v>
      </c>
      <c r="AB401">
        <v>162</v>
      </c>
      <c r="AC401">
        <v>925</v>
      </c>
      <c r="AD401">
        <v>66</v>
      </c>
      <c r="AE401">
        <v>18</v>
      </c>
      <c r="AF401">
        <v>261</v>
      </c>
      <c r="AG401">
        <v>214</v>
      </c>
      <c r="AH401">
        <v>31</v>
      </c>
      <c r="AI401">
        <v>87</v>
      </c>
      <c r="AJ401">
        <v>677</v>
      </c>
      <c r="AK401">
        <v>1602</v>
      </c>
    </row>
    <row r="402" spans="20:37">
      <c r="T402">
        <v>87</v>
      </c>
      <c r="U402">
        <v>27</v>
      </c>
      <c r="V402">
        <v>5</v>
      </c>
      <c r="W402">
        <v>23</v>
      </c>
      <c r="X402">
        <v>90</v>
      </c>
      <c r="Y402">
        <v>75</v>
      </c>
      <c r="Z402">
        <v>112</v>
      </c>
      <c r="AA402">
        <v>39</v>
      </c>
      <c r="AB402">
        <v>54</v>
      </c>
      <c r="AC402">
        <v>393</v>
      </c>
      <c r="AD402">
        <v>18</v>
      </c>
      <c r="AE402">
        <v>8</v>
      </c>
      <c r="AF402">
        <v>28</v>
      </c>
      <c r="AG402">
        <v>51</v>
      </c>
      <c r="AH402">
        <v>21</v>
      </c>
      <c r="AI402">
        <v>11</v>
      </c>
      <c r="AJ402">
        <v>137</v>
      </c>
      <c r="AK402">
        <v>530</v>
      </c>
    </row>
    <row r="403" spans="20:37">
      <c r="T403">
        <v>87</v>
      </c>
      <c r="U403">
        <v>28</v>
      </c>
      <c r="V403">
        <v>5</v>
      </c>
      <c r="W403">
        <v>46</v>
      </c>
      <c r="X403">
        <v>126</v>
      </c>
      <c r="Y403">
        <v>164</v>
      </c>
      <c r="Z403">
        <v>179</v>
      </c>
      <c r="AA403">
        <v>15</v>
      </c>
      <c r="AB403">
        <v>73</v>
      </c>
      <c r="AC403">
        <v>603</v>
      </c>
      <c r="AD403">
        <v>19</v>
      </c>
      <c r="AE403">
        <v>4</v>
      </c>
      <c r="AF403">
        <v>73</v>
      </c>
      <c r="AG403">
        <v>19</v>
      </c>
      <c r="AH403">
        <v>9</v>
      </c>
      <c r="AI403">
        <v>29</v>
      </c>
      <c r="AJ403">
        <v>153</v>
      </c>
      <c r="AK403">
        <v>756</v>
      </c>
    </row>
    <row r="404" spans="20:37">
      <c r="T404">
        <v>87</v>
      </c>
      <c r="U404">
        <v>29</v>
      </c>
      <c r="V404">
        <v>5</v>
      </c>
      <c r="W404">
        <v>61</v>
      </c>
      <c r="X404">
        <v>170</v>
      </c>
      <c r="Y404">
        <v>128</v>
      </c>
      <c r="Z404">
        <v>242</v>
      </c>
      <c r="AA404">
        <v>8</v>
      </c>
      <c r="AB404">
        <v>75</v>
      </c>
      <c r="AC404">
        <v>684</v>
      </c>
      <c r="AD404">
        <v>91</v>
      </c>
      <c r="AE404">
        <v>37</v>
      </c>
      <c r="AF404">
        <v>111</v>
      </c>
      <c r="AG404">
        <v>56</v>
      </c>
      <c r="AH404">
        <v>30</v>
      </c>
      <c r="AI404">
        <v>36</v>
      </c>
      <c r="AJ404">
        <v>361</v>
      </c>
      <c r="AK404">
        <v>1045</v>
      </c>
    </row>
    <row r="405" spans="20:37">
      <c r="T405">
        <v>87</v>
      </c>
      <c r="U405">
        <v>30</v>
      </c>
      <c r="V405">
        <v>5</v>
      </c>
      <c r="W405">
        <v>25</v>
      </c>
      <c r="X405">
        <v>52</v>
      </c>
      <c r="Y405">
        <v>54</v>
      </c>
      <c r="Z405">
        <v>43</v>
      </c>
      <c r="AA405">
        <v>7</v>
      </c>
      <c r="AB405">
        <v>30</v>
      </c>
      <c r="AC405">
        <v>211</v>
      </c>
      <c r="AD405">
        <v>2</v>
      </c>
      <c r="AE405">
        <v>0</v>
      </c>
      <c r="AF405">
        <v>9</v>
      </c>
      <c r="AG405">
        <v>4</v>
      </c>
      <c r="AH405">
        <v>2</v>
      </c>
      <c r="AI405">
        <v>6</v>
      </c>
      <c r="AJ405">
        <v>23</v>
      </c>
      <c r="AK405">
        <v>234</v>
      </c>
    </row>
    <row r="406" spans="20:37">
      <c r="T406">
        <v>87</v>
      </c>
      <c r="U406">
        <v>31</v>
      </c>
      <c r="V406">
        <v>5</v>
      </c>
      <c r="W406">
        <v>15</v>
      </c>
      <c r="X406">
        <v>67</v>
      </c>
      <c r="Y406">
        <v>33</v>
      </c>
      <c r="Z406">
        <v>39</v>
      </c>
      <c r="AA406">
        <v>17</v>
      </c>
      <c r="AB406">
        <v>58</v>
      </c>
      <c r="AC406">
        <v>229</v>
      </c>
      <c r="AD406">
        <v>7</v>
      </c>
      <c r="AE406">
        <v>1</v>
      </c>
      <c r="AF406">
        <v>28</v>
      </c>
      <c r="AG406">
        <v>11</v>
      </c>
      <c r="AH406">
        <v>5</v>
      </c>
      <c r="AI406">
        <v>16</v>
      </c>
      <c r="AJ406">
        <v>68</v>
      </c>
      <c r="AK406">
        <v>297</v>
      </c>
    </row>
    <row r="407" spans="20:37">
      <c r="T407">
        <v>87</v>
      </c>
      <c r="U407">
        <v>32</v>
      </c>
      <c r="V407">
        <v>5</v>
      </c>
      <c r="W407">
        <v>39</v>
      </c>
      <c r="X407">
        <v>28</v>
      </c>
      <c r="Y407">
        <v>23</v>
      </c>
      <c r="Z407">
        <v>47</v>
      </c>
      <c r="AA407">
        <v>13</v>
      </c>
      <c r="AB407">
        <v>3</v>
      </c>
      <c r="AC407">
        <v>153</v>
      </c>
      <c r="AD407">
        <v>10</v>
      </c>
      <c r="AE407">
        <v>7</v>
      </c>
      <c r="AF407">
        <v>36</v>
      </c>
      <c r="AG407">
        <v>31</v>
      </c>
      <c r="AH407">
        <v>14</v>
      </c>
      <c r="AI407">
        <v>11</v>
      </c>
      <c r="AJ407">
        <v>109</v>
      </c>
      <c r="AK407">
        <v>262</v>
      </c>
    </row>
    <row r="408" spans="20:37">
      <c r="T408">
        <v>87</v>
      </c>
      <c r="U408">
        <v>33</v>
      </c>
      <c r="V408">
        <v>5</v>
      </c>
      <c r="W408">
        <v>17</v>
      </c>
      <c r="X408">
        <v>10</v>
      </c>
      <c r="Y408">
        <v>26</v>
      </c>
      <c r="Z408">
        <v>26</v>
      </c>
      <c r="AA408">
        <v>10</v>
      </c>
      <c r="AB408">
        <v>28</v>
      </c>
      <c r="AC408">
        <v>117</v>
      </c>
      <c r="AD408">
        <v>4</v>
      </c>
      <c r="AE408">
        <v>3</v>
      </c>
      <c r="AF408">
        <v>17</v>
      </c>
      <c r="AG408">
        <v>16</v>
      </c>
      <c r="AH408">
        <v>10</v>
      </c>
      <c r="AI408">
        <v>12</v>
      </c>
      <c r="AJ408">
        <v>62</v>
      </c>
      <c r="AK408">
        <v>179</v>
      </c>
    </row>
    <row r="409" spans="20:37">
      <c r="T409">
        <v>87</v>
      </c>
      <c r="U409">
        <v>34</v>
      </c>
      <c r="V409">
        <v>5</v>
      </c>
      <c r="W409">
        <v>13</v>
      </c>
      <c r="X409">
        <v>56</v>
      </c>
      <c r="Y409">
        <v>85</v>
      </c>
      <c r="Z409">
        <v>95</v>
      </c>
      <c r="AA409">
        <v>39</v>
      </c>
      <c r="AB409">
        <v>33</v>
      </c>
      <c r="AC409">
        <v>321</v>
      </c>
      <c r="AD409">
        <v>49</v>
      </c>
      <c r="AE409">
        <v>59</v>
      </c>
      <c r="AF409">
        <v>258</v>
      </c>
      <c r="AG409">
        <v>218</v>
      </c>
      <c r="AH409">
        <v>54</v>
      </c>
      <c r="AI409">
        <v>64</v>
      </c>
      <c r="AJ409">
        <v>702</v>
      </c>
      <c r="AK409">
        <v>1023</v>
      </c>
    </row>
    <row r="410" spans="20:37">
      <c r="T410">
        <v>87</v>
      </c>
      <c r="U410">
        <v>35</v>
      </c>
      <c r="V410">
        <v>5</v>
      </c>
      <c r="W410">
        <v>119</v>
      </c>
      <c r="X410">
        <v>59</v>
      </c>
      <c r="Y410">
        <v>88</v>
      </c>
      <c r="Z410">
        <v>69</v>
      </c>
      <c r="AA410">
        <v>7</v>
      </c>
      <c r="AB410">
        <v>58</v>
      </c>
      <c r="AC410">
        <v>400</v>
      </c>
      <c r="AD410">
        <v>15</v>
      </c>
      <c r="AE410">
        <v>0</v>
      </c>
      <c r="AF410">
        <v>90</v>
      </c>
      <c r="AG410">
        <v>24</v>
      </c>
      <c r="AH410">
        <v>14</v>
      </c>
      <c r="AI410">
        <v>25</v>
      </c>
      <c r="AJ410">
        <v>168</v>
      </c>
      <c r="AK410">
        <v>568</v>
      </c>
    </row>
    <row r="411" spans="20:37">
      <c r="T411">
        <v>87</v>
      </c>
      <c r="U411">
        <v>36</v>
      </c>
      <c r="V411">
        <v>5</v>
      </c>
      <c r="W411">
        <v>54</v>
      </c>
      <c r="X411">
        <v>133</v>
      </c>
      <c r="Y411">
        <v>231</v>
      </c>
      <c r="Z411">
        <v>175</v>
      </c>
      <c r="AA411">
        <v>133</v>
      </c>
      <c r="AB411">
        <v>139</v>
      </c>
      <c r="AC411">
        <v>865</v>
      </c>
      <c r="AD411">
        <v>160</v>
      </c>
      <c r="AE411">
        <v>164</v>
      </c>
      <c r="AF411">
        <v>531</v>
      </c>
      <c r="AG411">
        <v>367</v>
      </c>
      <c r="AH411">
        <v>94</v>
      </c>
      <c r="AI411">
        <v>158</v>
      </c>
      <c r="AJ411">
        <v>1474</v>
      </c>
      <c r="AK411">
        <v>2339</v>
      </c>
    </row>
    <row r="412" spans="20:37">
      <c r="T412">
        <v>87</v>
      </c>
      <c r="U412">
        <v>37</v>
      </c>
      <c r="V412">
        <v>5</v>
      </c>
      <c r="W412">
        <v>63</v>
      </c>
      <c r="X412">
        <v>165</v>
      </c>
      <c r="Y412">
        <v>129</v>
      </c>
      <c r="Z412">
        <v>370</v>
      </c>
      <c r="AA412">
        <v>175</v>
      </c>
      <c r="AB412">
        <v>293</v>
      </c>
      <c r="AC412">
        <v>1195</v>
      </c>
      <c r="AD412">
        <v>39</v>
      </c>
      <c r="AE412">
        <v>22</v>
      </c>
      <c r="AF412">
        <v>99</v>
      </c>
      <c r="AG412">
        <v>99</v>
      </c>
      <c r="AH412">
        <v>12</v>
      </c>
      <c r="AI412">
        <v>118</v>
      </c>
      <c r="AJ412">
        <v>389</v>
      </c>
      <c r="AK412">
        <v>1584</v>
      </c>
    </row>
    <row r="413" spans="20:37">
      <c r="T413">
        <v>87</v>
      </c>
      <c r="U413">
        <v>38</v>
      </c>
      <c r="V413">
        <v>5</v>
      </c>
      <c r="W413">
        <v>4</v>
      </c>
      <c r="X413">
        <v>15</v>
      </c>
      <c r="Y413">
        <v>20</v>
      </c>
      <c r="Z413">
        <v>25</v>
      </c>
      <c r="AA413">
        <v>8</v>
      </c>
      <c r="AB413">
        <v>12</v>
      </c>
      <c r="AC413">
        <v>84</v>
      </c>
      <c r="AD413">
        <v>1</v>
      </c>
      <c r="AE413">
        <v>0</v>
      </c>
      <c r="AF413">
        <v>10</v>
      </c>
      <c r="AG413">
        <v>4</v>
      </c>
      <c r="AH413">
        <v>1</v>
      </c>
      <c r="AI413">
        <v>1</v>
      </c>
      <c r="AJ413">
        <v>17</v>
      </c>
      <c r="AK413">
        <v>101</v>
      </c>
    </row>
    <row r="414" spans="20:37">
      <c r="T414">
        <v>87</v>
      </c>
      <c r="U414">
        <v>39</v>
      </c>
      <c r="V414">
        <v>5</v>
      </c>
      <c r="W414">
        <v>52</v>
      </c>
      <c r="X414">
        <v>115</v>
      </c>
      <c r="Y414">
        <v>160</v>
      </c>
      <c r="Z414">
        <v>298</v>
      </c>
      <c r="AA414">
        <v>68</v>
      </c>
      <c r="AB414">
        <v>193</v>
      </c>
      <c r="AC414">
        <v>886</v>
      </c>
      <c r="AD414">
        <v>103</v>
      </c>
      <c r="AE414">
        <v>36</v>
      </c>
      <c r="AF414">
        <v>187</v>
      </c>
      <c r="AG414">
        <v>199</v>
      </c>
      <c r="AH414">
        <v>123</v>
      </c>
      <c r="AI414">
        <v>238</v>
      </c>
      <c r="AJ414">
        <v>886</v>
      </c>
      <c r="AK414">
        <v>1772</v>
      </c>
    </row>
    <row r="415" spans="20:37">
      <c r="T415">
        <v>87</v>
      </c>
      <c r="U415">
        <v>40</v>
      </c>
      <c r="V415">
        <v>5</v>
      </c>
      <c r="W415">
        <v>44</v>
      </c>
      <c r="X415">
        <v>71</v>
      </c>
      <c r="Y415">
        <v>104</v>
      </c>
      <c r="Z415">
        <v>83</v>
      </c>
      <c r="AA415">
        <v>0</v>
      </c>
      <c r="AB415">
        <v>119</v>
      </c>
      <c r="AC415">
        <v>421</v>
      </c>
      <c r="AD415">
        <v>30</v>
      </c>
      <c r="AE415">
        <v>15</v>
      </c>
      <c r="AF415">
        <v>42</v>
      </c>
      <c r="AG415">
        <v>40</v>
      </c>
      <c r="AH415">
        <v>9</v>
      </c>
      <c r="AI415">
        <v>40</v>
      </c>
      <c r="AJ415">
        <v>176</v>
      </c>
      <c r="AK415">
        <v>597</v>
      </c>
    </row>
    <row r="416" spans="20:37">
      <c r="T416">
        <v>87</v>
      </c>
      <c r="U416">
        <v>41</v>
      </c>
      <c r="V416">
        <v>5</v>
      </c>
      <c r="W416">
        <v>24</v>
      </c>
      <c r="X416">
        <v>147</v>
      </c>
      <c r="Y416">
        <v>96</v>
      </c>
      <c r="Z416">
        <v>113</v>
      </c>
      <c r="AA416">
        <v>17</v>
      </c>
      <c r="AB416">
        <v>29</v>
      </c>
      <c r="AC416">
        <v>426</v>
      </c>
      <c r="AD416">
        <v>13</v>
      </c>
      <c r="AE416">
        <v>9</v>
      </c>
      <c r="AF416">
        <v>85</v>
      </c>
      <c r="AG416">
        <v>41</v>
      </c>
      <c r="AH416">
        <v>23</v>
      </c>
      <c r="AI416">
        <v>22</v>
      </c>
      <c r="AJ416">
        <v>193</v>
      </c>
      <c r="AK416">
        <v>619</v>
      </c>
    </row>
    <row r="417" spans="20:37">
      <c r="T417">
        <v>87</v>
      </c>
      <c r="U417">
        <v>42</v>
      </c>
      <c r="V417">
        <v>5</v>
      </c>
      <c r="W417">
        <v>68</v>
      </c>
      <c r="X417">
        <v>233</v>
      </c>
      <c r="Y417">
        <v>389</v>
      </c>
      <c r="Z417">
        <v>213</v>
      </c>
      <c r="AA417">
        <v>101</v>
      </c>
      <c r="AB417">
        <v>135</v>
      </c>
      <c r="AC417">
        <v>1139</v>
      </c>
      <c r="AD417">
        <v>46</v>
      </c>
      <c r="AE417">
        <v>62</v>
      </c>
      <c r="AF417">
        <v>326</v>
      </c>
      <c r="AG417">
        <v>145</v>
      </c>
      <c r="AH417">
        <v>63</v>
      </c>
      <c r="AI417">
        <v>206</v>
      </c>
      <c r="AJ417">
        <v>848</v>
      </c>
      <c r="AK417">
        <v>1987</v>
      </c>
    </row>
    <row r="418" spans="20:37">
      <c r="T418">
        <v>87</v>
      </c>
      <c r="U418">
        <v>44</v>
      </c>
      <c r="V418">
        <v>5</v>
      </c>
      <c r="W418">
        <v>4</v>
      </c>
      <c r="X418">
        <v>2</v>
      </c>
      <c r="Y418">
        <v>1</v>
      </c>
      <c r="Z418">
        <v>3</v>
      </c>
      <c r="AA418">
        <v>1</v>
      </c>
      <c r="AB418">
        <v>1</v>
      </c>
      <c r="AC418">
        <v>12</v>
      </c>
      <c r="AD418">
        <v>11</v>
      </c>
      <c r="AE418">
        <v>9</v>
      </c>
      <c r="AF418">
        <v>42</v>
      </c>
      <c r="AG418">
        <v>17</v>
      </c>
      <c r="AH418">
        <v>14</v>
      </c>
      <c r="AI418">
        <v>8</v>
      </c>
      <c r="AJ418">
        <v>101</v>
      </c>
      <c r="AK418">
        <v>113</v>
      </c>
    </row>
    <row r="419" spans="20:37">
      <c r="T419">
        <v>87</v>
      </c>
      <c r="U419">
        <v>45</v>
      </c>
      <c r="V419">
        <v>5</v>
      </c>
      <c r="W419">
        <v>69</v>
      </c>
      <c r="X419">
        <v>148</v>
      </c>
      <c r="Y419">
        <v>180</v>
      </c>
      <c r="Z419">
        <v>261</v>
      </c>
      <c r="AA419">
        <v>38</v>
      </c>
      <c r="AB419">
        <v>145</v>
      </c>
      <c r="AC419">
        <v>841</v>
      </c>
      <c r="AD419">
        <v>26</v>
      </c>
      <c r="AE419">
        <v>3</v>
      </c>
      <c r="AF419">
        <v>88</v>
      </c>
      <c r="AG419">
        <v>71</v>
      </c>
      <c r="AH419">
        <v>26</v>
      </c>
      <c r="AI419">
        <v>31</v>
      </c>
      <c r="AJ419">
        <v>245</v>
      </c>
      <c r="AK419">
        <v>1086</v>
      </c>
    </row>
    <row r="420" spans="20:37">
      <c r="T420">
        <v>87</v>
      </c>
      <c r="U420">
        <v>46</v>
      </c>
      <c r="V420">
        <v>5</v>
      </c>
      <c r="W420">
        <v>19</v>
      </c>
      <c r="X420">
        <v>30</v>
      </c>
      <c r="Y420">
        <v>24</v>
      </c>
      <c r="Z420">
        <v>34</v>
      </c>
      <c r="AA420">
        <v>1</v>
      </c>
      <c r="AB420">
        <v>11</v>
      </c>
      <c r="AC420">
        <v>119</v>
      </c>
      <c r="AD420">
        <v>0</v>
      </c>
      <c r="AE420">
        <v>0</v>
      </c>
      <c r="AF420">
        <v>10</v>
      </c>
      <c r="AG420">
        <v>0</v>
      </c>
      <c r="AH420">
        <v>2</v>
      </c>
      <c r="AI420">
        <v>3</v>
      </c>
      <c r="AJ420">
        <v>15</v>
      </c>
      <c r="AK420">
        <v>134</v>
      </c>
    </row>
    <row r="421" spans="20:37">
      <c r="T421">
        <v>87</v>
      </c>
      <c r="U421">
        <v>47</v>
      </c>
      <c r="V421">
        <v>5</v>
      </c>
      <c r="W421">
        <v>85</v>
      </c>
      <c r="X421">
        <v>78</v>
      </c>
      <c r="Y421">
        <v>269</v>
      </c>
      <c r="Z421">
        <v>162</v>
      </c>
      <c r="AA421">
        <v>87</v>
      </c>
      <c r="AB421">
        <v>106</v>
      </c>
      <c r="AC421">
        <v>787</v>
      </c>
      <c r="AD421">
        <v>56</v>
      </c>
      <c r="AE421">
        <v>0</v>
      </c>
      <c r="AF421">
        <v>217</v>
      </c>
      <c r="AG421">
        <v>67</v>
      </c>
      <c r="AH421">
        <v>49</v>
      </c>
      <c r="AI421">
        <v>71</v>
      </c>
      <c r="AJ421">
        <v>460</v>
      </c>
      <c r="AK421">
        <v>1247</v>
      </c>
    </row>
    <row r="422" spans="20:37">
      <c r="T422">
        <v>87</v>
      </c>
      <c r="U422">
        <v>48</v>
      </c>
      <c r="V422">
        <v>5</v>
      </c>
      <c r="W422">
        <v>242</v>
      </c>
      <c r="X422">
        <v>408</v>
      </c>
      <c r="Y422">
        <v>191</v>
      </c>
      <c r="Z422">
        <v>536</v>
      </c>
      <c r="AA422">
        <v>87</v>
      </c>
      <c r="AB422">
        <v>271</v>
      </c>
      <c r="AC422">
        <v>1735</v>
      </c>
      <c r="AD422">
        <v>281</v>
      </c>
      <c r="AE422">
        <v>172</v>
      </c>
      <c r="AF422">
        <v>352</v>
      </c>
      <c r="AG422">
        <v>84</v>
      </c>
      <c r="AH422">
        <v>11</v>
      </c>
      <c r="AI422">
        <v>625</v>
      </c>
      <c r="AJ422">
        <v>1525</v>
      </c>
      <c r="AK422">
        <v>3260</v>
      </c>
    </row>
    <row r="423" spans="20:37">
      <c r="T423">
        <v>87</v>
      </c>
      <c r="U423">
        <v>49</v>
      </c>
      <c r="V423">
        <v>5</v>
      </c>
      <c r="W423">
        <v>45</v>
      </c>
      <c r="X423">
        <v>36</v>
      </c>
      <c r="Y423">
        <v>23</v>
      </c>
      <c r="Z423">
        <v>22</v>
      </c>
      <c r="AA423">
        <v>10</v>
      </c>
      <c r="AB423">
        <v>11</v>
      </c>
      <c r="AC423">
        <v>147</v>
      </c>
      <c r="AD423">
        <v>15</v>
      </c>
      <c r="AE423">
        <v>3</v>
      </c>
      <c r="AF423">
        <v>46</v>
      </c>
      <c r="AG423">
        <v>39</v>
      </c>
      <c r="AH423">
        <v>16</v>
      </c>
      <c r="AI423">
        <v>31</v>
      </c>
      <c r="AJ423">
        <v>150</v>
      </c>
      <c r="AK423">
        <v>297</v>
      </c>
    </row>
    <row r="424" spans="20:37">
      <c r="T424">
        <v>87</v>
      </c>
      <c r="U424">
        <v>50</v>
      </c>
      <c r="V424">
        <v>5</v>
      </c>
      <c r="W424">
        <v>9</v>
      </c>
      <c r="X424">
        <v>16</v>
      </c>
      <c r="Y424">
        <v>26</v>
      </c>
      <c r="Z424">
        <v>35</v>
      </c>
      <c r="AA424">
        <v>6</v>
      </c>
      <c r="AB424">
        <v>18</v>
      </c>
      <c r="AC424">
        <v>110</v>
      </c>
      <c r="AD424">
        <v>0</v>
      </c>
      <c r="AE424">
        <v>0</v>
      </c>
      <c r="AF424">
        <v>5</v>
      </c>
      <c r="AG424">
        <v>2</v>
      </c>
      <c r="AH424">
        <v>1</v>
      </c>
      <c r="AI424">
        <v>1</v>
      </c>
      <c r="AJ424">
        <v>9</v>
      </c>
      <c r="AK424">
        <v>119</v>
      </c>
    </row>
    <row r="425" spans="20:37">
      <c r="T425">
        <v>87</v>
      </c>
      <c r="U425">
        <v>51</v>
      </c>
      <c r="V425">
        <v>5</v>
      </c>
      <c r="W425">
        <v>43</v>
      </c>
      <c r="X425">
        <v>138</v>
      </c>
      <c r="Y425">
        <v>180</v>
      </c>
      <c r="Z425">
        <v>211</v>
      </c>
      <c r="AA425">
        <v>18</v>
      </c>
      <c r="AB425">
        <v>80</v>
      </c>
      <c r="AC425">
        <v>670</v>
      </c>
      <c r="AD425">
        <v>46</v>
      </c>
      <c r="AE425">
        <v>26</v>
      </c>
      <c r="AF425">
        <v>98</v>
      </c>
      <c r="AG425">
        <v>99</v>
      </c>
      <c r="AH425">
        <v>38</v>
      </c>
      <c r="AI425">
        <v>44</v>
      </c>
      <c r="AJ425">
        <v>351</v>
      </c>
      <c r="AK425">
        <v>1021</v>
      </c>
    </row>
    <row r="426" spans="20:37">
      <c r="T426">
        <v>87</v>
      </c>
      <c r="U426">
        <v>53</v>
      </c>
      <c r="V426">
        <v>5</v>
      </c>
      <c r="W426">
        <v>32</v>
      </c>
      <c r="X426">
        <v>114</v>
      </c>
      <c r="Y426">
        <v>79</v>
      </c>
      <c r="Z426">
        <v>114</v>
      </c>
      <c r="AA426">
        <v>38</v>
      </c>
      <c r="AB426">
        <v>63</v>
      </c>
      <c r="AC426">
        <v>440</v>
      </c>
      <c r="AD426">
        <v>32</v>
      </c>
      <c r="AE426">
        <v>29</v>
      </c>
      <c r="AF426">
        <v>118</v>
      </c>
      <c r="AG426">
        <v>67</v>
      </c>
      <c r="AH426">
        <v>30</v>
      </c>
      <c r="AI426">
        <v>64</v>
      </c>
      <c r="AJ426">
        <v>340</v>
      </c>
      <c r="AK426">
        <v>780</v>
      </c>
    </row>
    <row r="427" spans="20:37">
      <c r="T427">
        <v>87</v>
      </c>
      <c r="U427">
        <v>54</v>
      </c>
      <c r="V427">
        <v>5</v>
      </c>
      <c r="W427">
        <v>13</v>
      </c>
      <c r="X427">
        <v>53</v>
      </c>
      <c r="Y427">
        <v>115</v>
      </c>
      <c r="Z427">
        <v>189</v>
      </c>
      <c r="AA427">
        <v>7</v>
      </c>
      <c r="AB427">
        <v>28</v>
      </c>
      <c r="AC427">
        <v>405</v>
      </c>
      <c r="AD427">
        <v>12</v>
      </c>
      <c r="AE427">
        <v>13</v>
      </c>
      <c r="AF427">
        <v>20</v>
      </c>
      <c r="AG427">
        <v>9</v>
      </c>
      <c r="AH427">
        <v>9</v>
      </c>
      <c r="AI427">
        <v>3</v>
      </c>
      <c r="AJ427">
        <v>66</v>
      </c>
      <c r="AK427">
        <v>471</v>
      </c>
    </row>
    <row r="428" spans="20:37">
      <c r="T428">
        <v>87</v>
      </c>
      <c r="U428">
        <v>55</v>
      </c>
      <c r="V428">
        <v>5</v>
      </c>
      <c r="W428">
        <v>18</v>
      </c>
      <c r="X428">
        <v>152</v>
      </c>
      <c r="Y428">
        <v>133</v>
      </c>
      <c r="Z428">
        <v>135</v>
      </c>
      <c r="AA428">
        <v>52</v>
      </c>
      <c r="AB428">
        <v>108</v>
      </c>
      <c r="AC428">
        <v>598</v>
      </c>
      <c r="AD428">
        <v>9</v>
      </c>
      <c r="AE428">
        <v>13</v>
      </c>
      <c r="AF428">
        <v>63</v>
      </c>
      <c r="AG428">
        <v>69</v>
      </c>
      <c r="AH428">
        <v>19</v>
      </c>
      <c r="AI428">
        <v>26</v>
      </c>
      <c r="AJ428">
        <v>199</v>
      </c>
      <c r="AK428">
        <v>797</v>
      </c>
    </row>
    <row r="429" spans="20:37">
      <c r="T429">
        <v>87</v>
      </c>
      <c r="U429">
        <v>56</v>
      </c>
      <c r="V429">
        <v>5</v>
      </c>
      <c r="W429">
        <v>37</v>
      </c>
      <c r="X429">
        <v>15</v>
      </c>
      <c r="Y429">
        <v>15</v>
      </c>
      <c r="Z429">
        <v>22</v>
      </c>
      <c r="AA429">
        <v>8</v>
      </c>
      <c r="AB429">
        <v>12</v>
      </c>
      <c r="AC429">
        <v>109</v>
      </c>
      <c r="AD429">
        <v>2</v>
      </c>
      <c r="AE429">
        <v>2</v>
      </c>
      <c r="AF429">
        <v>7</v>
      </c>
      <c r="AG429">
        <v>4</v>
      </c>
      <c r="AH429">
        <v>3</v>
      </c>
      <c r="AI429">
        <v>2</v>
      </c>
      <c r="AJ429">
        <v>20</v>
      </c>
      <c r="AK429">
        <v>129</v>
      </c>
    </row>
    <row r="430" spans="20:37">
      <c r="T430">
        <v>87</v>
      </c>
      <c r="U430">
        <v>57</v>
      </c>
      <c r="V430">
        <v>5</v>
      </c>
      <c r="W430">
        <v>2507</v>
      </c>
      <c r="X430">
        <v>5363</v>
      </c>
      <c r="Y430">
        <v>5700</v>
      </c>
      <c r="Z430">
        <v>6983</v>
      </c>
      <c r="AA430">
        <v>1810</v>
      </c>
      <c r="AB430">
        <v>4283</v>
      </c>
      <c r="AC430">
        <v>26646</v>
      </c>
      <c r="AD430">
        <v>2127</v>
      </c>
      <c r="AE430">
        <v>1412</v>
      </c>
      <c r="AF430">
        <v>6781</v>
      </c>
      <c r="AG430">
        <v>4481</v>
      </c>
      <c r="AH430">
        <v>1447</v>
      </c>
      <c r="AI430">
        <v>3496</v>
      </c>
      <c r="AJ430">
        <v>19744</v>
      </c>
      <c r="AK430">
        <v>46390</v>
      </c>
    </row>
    <row r="431" spans="20:37">
      <c r="T431">
        <v>87</v>
      </c>
      <c r="U431">
        <v>72</v>
      </c>
      <c r="V431">
        <v>5</v>
      </c>
      <c r="W431">
        <v>78</v>
      </c>
      <c r="X431">
        <v>34</v>
      </c>
      <c r="Y431">
        <v>52</v>
      </c>
      <c r="Z431">
        <v>72</v>
      </c>
      <c r="AA431">
        <v>15</v>
      </c>
      <c r="AB431">
        <v>56</v>
      </c>
      <c r="AC431">
        <v>307</v>
      </c>
      <c r="AD431">
        <v>81</v>
      </c>
      <c r="AE431">
        <v>22</v>
      </c>
      <c r="AF431">
        <v>103</v>
      </c>
      <c r="AG431">
        <v>45</v>
      </c>
      <c r="AH431">
        <v>30</v>
      </c>
      <c r="AI431">
        <v>26</v>
      </c>
      <c r="AJ431">
        <v>307</v>
      </c>
      <c r="AK431">
        <v>614</v>
      </c>
    </row>
    <row r="432" spans="20:37">
      <c r="T432">
        <v>87</v>
      </c>
      <c r="U432">
        <v>99</v>
      </c>
      <c r="V432">
        <v>5</v>
      </c>
      <c r="W432">
        <v>2585</v>
      </c>
      <c r="X432">
        <v>5397</v>
      </c>
      <c r="Y432">
        <v>5752</v>
      </c>
      <c r="Z432">
        <v>7055</v>
      </c>
      <c r="AA432">
        <v>1825</v>
      </c>
      <c r="AB432">
        <v>4339</v>
      </c>
      <c r="AC432">
        <v>26953</v>
      </c>
      <c r="AD432">
        <v>2208</v>
      </c>
      <c r="AE432">
        <v>1434</v>
      </c>
      <c r="AF432">
        <v>6884</v>
      </c>
      <c r="AG432">
        <v>4526</v>
      </c>
      <c r="AH432">
        <v>1477</v>
      </c>
      <c r="AI432">
        <v>3522</v>
      </c>
      <c r="AJ432">
        <v>20051</v>
      </c>
      <c r="AK432">
        <v>47004</v>
      </c>
    </row>
    <row r="433" spans="20:37">
      <c r="T433">
        <v>88</v>
      </c>
      <c r="U433">
        <v>1</v>
      </c>
      <c r="V433">
        <v>5</v>
      </c>
      <c r="W433">
        <v>67</v>
      </c>
      <c r="X433">
        <v>147</v>
      </c>
      <c r="Y433">
        <v>141</v>
      </c>
      <c r="Z433">
        <v>165</v>
      </c>
      <c r="AA433">
        <v>25</v>
      </c>
      <c r="AB433">
        <v>142</v>
      </c>
      <c r="AC433">
        <v>687</v>
      </c>
      <c r="AD433">
        <v>37</v>
      </c>
      <c r="AE433">
        <v>0</v>
      </c>
      <c r="AF433">
        <v>123</v>
      </c>
      <c r="AG433">
        <v>67</v>
      </c>
      <c r="AH433">
        <v>28</v>
      </c>
      <c r="AI433">
        <v>82</v>
      </c>
      <c r="AJ433">
        <v>337</v>
      </c>
      <c r="AK433">
        <v>1024</v>
      </c>
    </row>
    <row r="434" spans="20:37">
      <c r="T434">
        <v>88</v>
      </c>
      <c r="U434">
        <v>2</v>
      </c>
      <c r="V434">
        <v>5</v>
      </c>
      <c r="W434">
        <v>24</v>
      </c>
      <c r="X434">
        <v>1</v>
      </c>
      <c r="Y434">
        <v>6</v>
      </c>
      <c r="Z434">
        <v>14</v>
      </c>
      <c r="AA434">
        <v>9</v>
      </c>
      <c r="AB434">
        <v>13</v>
      </c>
      <c r="AC434">
        <v>67</v>
      </c>
      <c r="AD434">
        <v>3</v>
      </c>
      <c r="AE434">
        <v>1</v>
      </c>
      <c r="AF434">
        <v>4</v>
      </c>
      <c r="AG434">
        <v>8</v>
      </c>
      <c r="AH434">
        <v>5</v>
      </c>
      <c r="AI434">
        <v>9</v>
      </c>
      <c r="AJ434">
        <v>30</v>
      </c>
      <c r="AK434">
        <v>97</v>
      </c>
    </row>
    <row r="435" spans="20:37">
      <c r="T435">
        <v>88</v>
      </c>
      <c r="U435">
        <v>4</v>
      </c>
      <c r="V435">
        <v>5</v>
      </c>
      <c r="W435">
        <v>127</v>
      </c>
      <c r="X435">
        <v>72</v>
      </c>
      <c r="Y435">
        <v>96</v>
      </c>
      <c r="Z435">
        <v>104</v>
      </c>
      <c r="AA435">
        <v>4</v>
      </c>
      <c r="AB435">
        <v>160</v>
      </c>
      <c r="AC435">
        <v>563</v>
      </c>
      <c r="AD435">
        <v>23</v>
      </c>
      <c r="AE435">
        <v>4</v>
      </c>
      <c r="AF435">
        <v>82</v>
      </c>
      <c r="AG435">
        <v>208</v>
      </c>
      <c r="AH435">
        <v>9</v>
      </c>
      <c r="AI435">
        <v>55</v>
      </c>
      <c r="AJ435">
        <v>381</v>
      </c>
      <c r="AK435">
        <v>944</v>
      </c>
    </row>
    <row r="436" spans="20:37">
      <c r="T436">
        <v>88</v>
      </c>
      <c r="U436">
        <v>5</v>
      </c>
      <c r="V436">
        <v>5</v>
      </c>
      <c r="W436">
        <v>42</v>
      </c>
      <c r="X436">
        <v>120</v>
      </c>
      <c r="Y436">
        <v>96</v>
      </c>
      <c r="Z436">
        <v>139</v>
      </c>
      <c r="AA436">
        <v>22</v>
      </c>
      <c r="AB436">
        <v>64</v>
      </c>
      <c r="AC436">
        <v>483</v>
      </c>
      <c r="AD436">
        <v>19</v>
      </c>
      <c r="AE436">
        <v>7</v>
      </c>
      <c r="AF436">
        <v>46</v>
      </c>
      <c r="AG436">
        <v>34</v>
      </c>
      <c r="AH436">
        <v>9</v>
      </c>
      <c r="AI436">
        <v>12</v>
      </c>
      <c r="AJ436">
        <v>127</v>
      </c>
      <c r="AK436">
        <v>610</v>
      </c>
    </row>
    <row r="437" spans="20:37">
      <c r="T437">
        <v>88</v>
      </c>
      <c r="U437">
        <v>6</v>
      </c>
      <c r="V437">
        <v>5</v>
      </c>
      <c r="W437">
        <v>255</v>
      </c>
      <c r="X437">
        <v>411</v>
      </c>
      <c r="Y437">
        <v>519</v>
      </c>
      <c r="Z437">
        <v>561</v>
      </c>
      <c r="AA437">
        <v>156</v>
      </c>
      <c r="AB437">
        <v>266</v>
      </c>
      <c r="AC437">
        <v>2168</v>
      </c>
      <c r="AD437">
        <v>398</v>
      </c>
      <c r="AE437">
        <v>371</v>
      </c>
      <c r="AF437">
        <v>1287</v>
      </c>
      <c r="AG437">
        <v>696</v>
      </c>
      <c r="AH437">
        <v>217</v>
      </c>
      <c r="AI437">
        <v>255</v>
      </c>
      <c r="AJ437">
        <v>3224</v>
      </c>
      <c r="AK437">
        <v>5392</v>
      </c>
    </row>
    <row r="438" spans="20:37">
      <c r="T438">
        <v>88</v>
      </c>
      <c r="U438">
        <v>8</v>
      </c>
      <c r="V438">
        <v>5</v>
      </c>
      <c r="W438">
        <v>62</v>
      </c>
      <c r="X438">
        <v>63</v>
      </c>
      <c r="Y438">
        <v>48</v>
      </c>
      <c r="Z438">
        <v>72</v>
      </c>
      <c r="AA438">
        <v>34</v>
      </c>
      <c r="AB438">
        <v>31</v>
      </c>
      <c r="AC438">
        <v>310</v>
      </c>
      <c r="AD438">
        <v>35</v>
      </c>
      <c r="AE438">
        <v>22</v>
      </c>
      <c r="AF438">
        <v>66</v>
      </c>
      <c r="AG438">
        <v>36</v>
      </c>
      <c r="AH438">
        <v>15</v>
      </c>
      <c r="AI438">
        <v>13</v>
      </c>
      <c r="AJ438">
        <v>187</v>
      </c>
      <c r="AK438">
        <v>497</v>
      </c>
    </row>
    <row r="439" spans="20:37">
      <c r="T439">
        <v>88</v>
      </c>
      <c r="U439">
        <v>9</v>
      </c>
      <c r="V439">
        <v>5</v>
      </c>
      <c r="W439">
        <v>6</v>
      </c>
      <c r="X439">
        <v>20</v>
      </c>
      <c r="Y439">
        <v>43</v>
      </c>
      <c r="Z439">
        <v>41</v>
      </c>
      <c r="AA439">
        <v>19</v>
      </c>
      <c r="AB439">
        <v>29</v>
      </c>
      <c r="AC439">
        <v>158</v>
      </c>
      <c r="AD439">
        <v>51</v>
      </c>
      <c r="AE439">
        <v>21</v>
      </c>
      <c r="AF439">
        <v>77</v>
      </c>
      <c r="AG439">
        <v>73</v>
      </c>
      <c r="AH439">
        <v>63</v>
      </c>
      <c r="AI439">
        <v>41</v>
      </c>
      <c r="AJ439">
        <v>326</v>
      </c>
      <c r="AK439">
        <v>484</v>
      </c>
    </row>
    <row r="440" spans="20:37">
      <c r="T440">
        <v>88</v>
      </c>
      <c r="U440">
        <v>10</v>
      </c>
      <c r="V440">
        <v>5</v>
      </c>
      <c r="W440">
        <v>0</v>
      </c>
      <c r="X440">
        <v>32</v>
      </c>
      <c r="Y440">
        <v>11</v>
      </c>
      <c r="Z440">
        <v>26</v>
      </c>
      <c r="AA440">
        <v>4</v>
      </c>
      <c r="AB440">
        <v>10</v>
      </c>
      <c r="AC440">
        <v>83</v>
      </c>
      <c r="AD440">
        <v>21</v>
      </c>
      <c r="AE440">
        <v>0</v>
      </c>
      <c r="AF440">
        <v>31</v>
      </c>
      <c r="AG440">
        <v>12</v>
      </c>
      <c r="AH440">
        <v>10</v>
      </c>
      <c r="AI440">
        <v>3</v>
      </c>
      <c r="AJ440">
        <v>77</v>
      </c>
      <c r="AK440">
        <v>160</v>
      </c>
    </row>
    <row r="441" spans="20:37">
      <c r="T441">
        <v>88</v>
      </c>
      <c r="U441">
        <v>11</v>
      </c>
      <c r="V441">
        <v>5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7</v>
      </c>
      <c r="AE441">
        <v>3</v>
      </c>
      <c r="AF441">
        <v>24</v>
      </c>
      <c r="AG441">
        <v>20</v>
      </c>
      <c r="AH441">
        <v>3</v>
      </c>
      <c r="AI441">
        <v>4</v>
      </c>
      <c r="AJ441">
        <v>61</v>
      </c>
      <c r="AK441">
        <v>61</v>
      </c>
    </row>
    <row r="442" spans="20:37">
      <c r="T442">
        <v>88</v>
      </c>
      <c r="U442">
        <v>12</v>
      </c>
      <c r="V442">
        <v>5</v>
      </c>
      <c r="W442">
        <v>197</v>
      </c>
      <c r="X442">
        <v>789</v>
      </c>
      <c r="Y442">
        <v>328</v>
      </c>
      <c r="Z442">
        <v>172</v>
      </c>
      <c r="AA442">
        <v>97</v>
      </c>
      <c r="AB442">
        <v>395</v>
      </c>
      <c r="AC442">
        <v>1978</v>
      </c>
      <c r="AD442">
        <v>83</v>
      </c>
      <c r="AE442">
        <v>12</v>
      </c>
      <c r="AF442">
        <v>416</v>
      </c>
      <c r="AG442">
        <v>201</v>
      </c>
      <c r="AH442">
        <v>0</v>
      </c>
      <c r="AI442">
        <v>388</v>
      </c>
      <c r="AJ442">
        <v>1100</v>
      </c>
      <c r="AK442">
        <v>3078</v>
      </c>
    </row>
    <row r="443" spans="20:37">
      <c r="T443">
        <v>88</v>
      </c>
      <c r="U443">
        <v>13</v>
      </c>
      <c r="V443">
        <v>5</v>
      </c>
      <c r="W443">
        <v>88</v>
      </c>
      <c r="X443">
        <v>152</v>
      </c>
      <c r="Y443">
        <v>260</v>
      </c>
      <c r="Z443">
        <v>287</v>
      </c>
      <c r="AA443">
        <v>60</v>
      </c>
      <c r="AB443">
        <v>162</v>
      </c>
      <c r="AC443">
        <v>1009</v>
      </c>
      <c r="AD443">
        <v>82</v>
      </c>
      <c r="AE443">
        <v>25</v>
      </c>
      <c r="AF443">
        <v>198</v>
      </c>
      <c r="AG443">
        <v>147</v>
      </c>
      <c r="AH443">
        <v>74</v>
      </c>
      <c r="AI443">
        <v>119</v>
      </c>
      <c r="AJ443">
        <v>645</v>
      </c>
      <c r="AK443">
        <v>1654</v>
      </c>
    </row>
    <row r="444" spans="20:37">
      <c r="T444">
        <v>88</v>
      </c>
      <c r="U444">
        <v>15</v>
      </c>
      <c r="V444">
        <v>5</v>
      </c>
      <c r="W444">
        <v>0</v>
      </c>
      <c r="X444">
        <v>13</v>
      </c>
      <c r="Y444">
        <v>36</v>
      </c>
      <c r="Z444">
        <v>18</v>
      </c>
      <c r="AA444">
        <v>0</v>
      </c>
      <c r="AB444">
        <v>9</v>
      </c>
      <c r="AC444">
        <v>76</v>
      </c>
      <c r="AD444">
        <v>11</v>
      </c>
      <c r="AE444">
        <v>12</v>
      </c>
      <c r="AF444">
        <v>21</v>
      </c>
      <c r="AG444">
        <v>10</v>
      </c>
      <c r="AH444">
        <v>7</v>
      </c>
      <c r="AI444">
        <v>11</v>
      </c>
      <c r="AJ444">
        <v>72</v>
      </c>
      <c r="AK444">
        <v>148</v>
      </c>
    </row>
    <row r="445" spans="20:37">
      <c r="T445">
        <v>88</v>
      </c>
      <c r="U445">
        <v>16</v>
      </c>
      <c r="V445">
        <v>5</v>
      </c>
      <c r="W445">
        <v>35</v>
      </c>
      <c r="X445">
        <v>43</v>
      </c>
      <c r="Y445">
        <v>26</v>
      </c>
      <c r="Z445">
        <v>54</v>
      </c>
      <c r="AA445">
        <v>1</v>
      </c>
      <c r="AB445">
        <v>55</v>
      </c>
      <c r="AC445">
        <v>214</v>
      </c>
      <c r="AD445">
        <v>3</v>
      </c>
      <c r="AE445">
        <v>0</v>
      </c>
      <c r="AF445">
        <v>15</v>
      </c>
      <c r="AG445">
        <v>12</v>
      </c>
      <c r="AH445">
        <v>4</v>
      </c>
      <c r="AI445">
        <v>9</v>
      </c>
      <c r="AJ445">
        <v>43</v>
      </c>
      <c r="AK445">
        <v>257</v>
      </c>
    </row>
    <row r="446" spans="20:37">
      <c r="T446">
        <v>88</v>
      </c>
      <c r="U446">
        <v>17</v>
      </c>
      <c r="V446">
        <v>5</v>
      </c>
      <c r="W446">
        <v>90</v>
      </c>
      <c r="X446">
        <v>6</v>
      </c>
      <c r="Y446">
        <v>307</v>
      </c>
      <c r="Z446">
        <v>222</v>
      </c>
      <c r="AA446">
        <v>25</v>
      </c>
      <c r="AB446">
        <v>124</v>
      </c>
      <c r="AC446">
        <v>774</v>
      </c>
      <c r="AD446">
        <v>116</v>
      </c>
      <c r="AE446">
        <v>7</v>
      </c>
      <c r="AF446">
        <v>318</v>
      </c>
      <c r="AG446">
        <v>314</v>
      </c>
      <c r="AH446">
        <v>130</v>
      </c>
      <c r="AI446">
        <v>178</v>
      </c>
      <c r="AJ446">
        <v>1063</v>
      </c>
      <c r="AK446">
        <v>1837</v>
      </c>
    </row>
    <row r="447" spans="20:37">
      <c r="T447">
        <v>88</v>
      </c>
      <c r="U447">
        <v>18</v>
      </c>
      <c r="V447">
        <v>5</v>
      </c>
      <c r="W447">
        <v>83</v>
      </c>
      <c r="X447">
        <v>111</v>
      </c>
      <c r="Y447">
        <v>201</v>
      </c>
      <c r="Z447">
        <v>193</v>
      </c>
      <c r="AA447">
        <v>41</v>
      </c>
      <c r="AB447">
        <v>179</v>
      </c>
      <c r="AC447">
        <v>808</v>
      </c>
      <c r="AD447">
        <v>15</v>
      </c>
      <c r="AE447">
        <v>39</v>
      </c>
      <c r="AF447">
        <v>83</v>
      </c>
      <c r="AG447">
        <v>88</v>
      </c>
      <c r="AH447">
        <v>48</v>
      </c>
      <c r="AI447">
        <v>18</v>
      </c>
      <c r="AJ447">
        <v>291</v>
      </c>
      <c r="AK447">
        <v>1099</v>
      </c>
    </row>
    <row r="448" spans="20:37">
      <c r="T448">
        <v>88</v>
      </c>
      <c r="U448">
        <v>19</v>
      </c>
      <c r="V448">
        <v>5</v>
      </c>
      <c r="W448">
        <v>37</v>
      </c>
      <c r="X448">
        <v>103</v>
      </c>
      <c r="Y448">
        <v>90</v>
      </c>
      <c r="Z448">
        <v>114</v>
      </c>
      <c r="AA448">
        <v>32</v>
      </c>
      <c r="AB448">
        <v>47</v>
      </c>
      <c r="AC448">
        <v>423</v>
      </c>
      <c r="AD448">
        <v>10</v>
      </c>
      <c r="AE448">
        <v>0</v>
      </c>
      <c r="AF448">
        <v>60</v>
      </c>
      <c r="AG448">
        <v>38</v>
      </c>
      <c r="AH448">
        <v>13</v>
      </c>
      <c r="AI448">
        <v>13</v>
      </c>
      <c r="AJ448">
        <v>134</v>
      </c>
      <c r="AK448">
        <v>557</v>
      </c>
    </row>
    <row r="449" spans="20:37">
      <c r="T449">
        <v>88</v>
      </c>
      <c r="U449">
        <v>20</v>
      </c>
      <c r="V449">
        <v>5</v>
      </c>
      <c r="W449">
        <v>31</v>
      </c>
      <c r="X449">
        <v>106</v>
      </c>
      <c r="Y449">
        <v>47</v>
      </c>
      <c r="Z449">
        <v>85</v>
      </c>
      <c r="AA449">
        <v>26</v>
      </c>
      <c r="AB449">
        <v>72</v>
      </c>
      <c r="AC449">
        <v>367</v>
      </c>
      <c r="AD449">
        <v>17</v>
      </c>
      <c r="AE449">
        <v>11</v>
      </c>
      <c r="AF449">
        <v>15</v>
      </c>
      <c r="AG449">
        <v>41</v>
      </c>
      <c r="AH449">
        <v>15</v>
      </c>
      <c r="AI449">
        <v>17</v>
      </c>
      <c r="AJ449">
        <v>116</v>
      </c>
      <c r="AK449">
        <v>483</v>
      </c>
    </row>
    <row r="450" spans="20:37">
      <c r="T450">
        <v>88</v>
      </c>
      <c r="U450">
        <v>21</v>
      </c>
      <c r="V450">
        <v>5</v>
      </c>
      <c r="W450">
        <v>75</v>
      </c>
      <c r="X450">
        <v>101</v>
      </c>
      <c r="Y450">
        <v>91</v>
      </c>
      <c r="Z450">
        <v>248</v>
      </c>
      <c r="AA450">
        <v>101</v>
      </c>
      <c r="AB450">
        <v>77</v>
      </c>
      <c r="AC450">
        <v>693</v>
      </c>
      <c r="AD450">
        <v>19</v>
      </c>
      <c r="AE450">
        <v>4</v>
      </c>
      <c r="AF450">
        <v>34</v>
      </c>
      <c r="AG450">
        <v>56</v>
      </c>
      <c r="AH450">
        <v>11</v>
      </c>
      <c r="AI450">
        <v>21</v>
      </c>
      <c r="AJ450">
        <v>145</v>
      </c>
      <c r="AK450">
        <v>838</v>
      </c>
    </row>
    <row r="451" spans="20:37">
      <c r="T451">
        <v>88</v>
      </c>
      <c r="U451">
        <v>22</v>
      </c>
      <c r="V451">
        <v>5</v>
      </c>
      <c r="W451">
        <v>58</v>
      </c>
      <c r="X451">
        <v>85</v>
      </c>
      <c r="Y451">
        <v>132</v>
      </c>
      <c r="Z451">
        <v>278</v>
      </c>
      <c r="AA451">
        <v>67</v>
      </c>
      <c r="AB451">
        <v>65</v>
      </c>
      <c r="AC451">
        <v>685</v>
      </c>
      <c r="AD451">
        <v>38</v>
      </c>
      <c r="AE451">
        <v>1</v>
      </c>
      <c r="AF451">
        <v>21</v>
      </c>
      <c r="AG451">
        <v>114</v>
      </c>
      <c r="AH451">
        <v>25</v>
      </c>
      <c r="AI451">
        <v>41</v>
      </c>
      <c r="AJ451">
        <v>240</v>
      </c>
      <c r="AK451">
        <v>925</v>
      </c>
    </row>
    <row r="452" spans="20:37">
      <c r="T452">
        <v>88</v>
      </c>
      <c r="U452">
        <v>23</v>
      </c>
      <c r="V452">
        <v>5</v>
      </c>
      <c r="W452">
        <v>24</v>
      </c>
      <c r="X452">
        <v>32</v>
      </c>
      <c r="Y452">
        <v>42</v>
      </c>
      <c r="Z452">
        <v>59</v>
      </c>
      <c r="AA452">
        <v>20</v>
      </c>
      <c r="AB452">
        <v>50</v>
      </c>
      <c r="AC452">
        <v>227</v>
      </c>
      <c r="AD452">
        <v>5</v>
      </c>
      <c r="AE452">
        <v>0</v>
      </c>
      <c r="AF452">
        <v>10</v>
      </c>
      <c r="AG452">
        <v>6</v>
      </c>
      <c r="AH452">
        <v>7</v>
      </c>
      <c r="AI452">
        <v>1</v>
      </c>
      <c r="AJ452">
        <v>29</v>
      </c>
      <c r="AK452">
        <v>256</v>
      </c>
    </row>
    <row r="453" spans="20:37">
      <c r="T453">
        <v>88</v>
      </c>
      <c r="U453">
        <v>24</v>
      </c>
      <c r="V453">
        <v>5</v>
      </c>
      <c r="W453">
        <v>28</v>
      </c>
      <c r="X453">
        <v>70</v>
      </c>
      <c r="Y453">
        <v>82</v>
      </c>
      <c r="Z453">
        <v>78</v>
      </c>
      <c r="AA453">
        <v>44</v>
      </c>
      <c r="AB453">
        <v>45</v>
      </c>
      <c r="AC453">
        <v>347</v>
      </c>
      <c r="AD453">
        <v>51</v>
      </c>
      <c r="AE453">
        <v>38</v>
      </c>
      <c r="AF453">
        <v>162</v>
      </c>
      <c r="AG453">
        <v>90</v>
      </c>
      <c r="AH453">
        <v>41</v>
      </c>
      <c r="AI453">
        <v>52</v>
      </c>
      <c r="AJ453">
        <v>434</v>
      </c>
      <c r="AK453">
        <v>781</v>
      </c>
    </row>
    <row r="454" spans="20:37">
      <c r="T454">
        <v>88</v>
      </c>
      <c r="U454">
        <v>25</v>
      </c>
      <c r="V454">
        <v>5</v>
      </c>
      <c r="W454">
        <v>17</v>
      </c>
      <c r="X454">
        <v>14</v>
      </c>
      <c r="Y454">
        <v>23</v>
      </c>
      <c r="Z454">
        <v>38</v>
      </c>
      <c r="AA454">
        <v>23</v>
      </c>
      <c r="AB454">
        <v>80</v>
      </c>
      <c r="AC454">
        <v>195</v>
      </c>
      <c r="AD454">
        <v>47</v>
      </c>
      <c r="AE454">
        <v>27</v>
      </c>
      <c r="AF454">
        <v>152</v>
      </c>
      <c r="AG454">
        <v>94</v>
      </c>
      <c r="AH454">
        <v>64</v>
      </c>
      <c r="AI454">
        <v>146</v>
      </c>
      <c r="AJ454">
        <v>530</v>
      </c>
      <c r="AK454">
        <v>725</v>
      </c>
    </row>
    <row r="455" spans="20:37">
      <c r="T455">
        <v>88</v>
      </c>
      <c r="U455">
        <v>26</v>
      </c>
      <c r="V455">
        <v>5</v>
      </c>
      <c r="W455">
        <v>59</v>
      </c>
      <c r="X455">
        <v>165</v>
      </c>
      <c r="Y455">
        <v>191</v>
      </c>
      <c r="Z455">
        <v>235</v>
      </c>
      <c r="AA455">
        <v>59</v>
      </c>
      <c r="AB455">
        <v>109</v>
      </c>
      <c r="AC455">
        <v>818</v>
      </c>
      <c r="AD455">
        <v>67</v>
      </c>
      <c r="AE455">
        <v>35</v>
      </c>
      <c r="AF455">
        <v>370</v>
      </c>
      <c r="AG455">
        <v>264</v>
      </c>
      <c r="AH455">
        <v>49</v>
      </c>
      <c r="AI455">
        <v>105</v>
      </c>
      <c r="AJ455">
        <v>890</v>
      </c>
      <c r="AK455">
        <v>1708</v>
      </c>
    </row>
    <row r="456" spans="20:37">
      <c r="T456">
        <v>88</v>
      </c>
      <c r="U456">
        <v>27</v>
      </c>
      <c r="V456">
        <v>5</v>
      </c>
      <c r="W456">
        <v>25</v>
      </c>
      <c r="X456">
        <v>100</v>
      </c>
      <c r="Y456">
        <v>66</v>
      </c>
      <c r="Z456">
        <v>125</v>
      </c>
      <c r="AA456">
        <v>47</v>
      </c>
      <c r="AB456">
        <v>65</v>
      </c>
      <c r="AC456">
        <v>428</v>
      </c>
      <c r="AD456">
        <v>21</v>
      </c>
      <c r="AE456">
        <v>6</v>
      </c>
      <c r="AF456">
        <v>33</v>
      </c>
      <c r="AG456">
        <v>69</v>
      </c>
      <c r="AH456">
        <v>35</v>
      </c>
      <c r="AI456">
        <v>20</v>
      </c>
      <c r="AJ456">
        <v>184</v>
      </c>
      <c r="AK456">
        <v>612</v>
      </c>
    </row>
    <row r="457" spans="20:37">
      <c r="T457">
        <v>88</v>
      </c>
      <c r="U457">
        <v>28</v>
      </c>
      <c r="V457">
        <v>5</v>
      </c>
      <c r="W457">
        <v>54</v>
      </c>
      <c r="X457">
        <v>107</v>
      </c>
      <c r="Y457">
        <v>143</v>
      </c>
      <c r="Z457">
        <v>152</v>
      </c>
      <c r="AA457">
        <v>15</v>
      </c>
      <c r="AB457">
        <v>96</v>
      </c>
      <c r="AC457">
        <v>567</v>
      </c>
      <c r="AD457">
        <v>23</v>
      </c>
      <c r="AE457">
        <v>1</v>
      </c>
      <c r="AF457">
        <v>57</v>
      </c>
      <c r="AG457">
        <v>26</v>
      </c>
      <c r="AH457">
        <v>20</v>
      </c>
      <c r="AI457">
        <v>28</v>
      </c>
      <c r="AJ457">
        <v>155</v>
      </c>
      <c r="AK457">
        <v>722</v>
      </c>
    </row>
    <row r="458" spans="20:37">
      <c r="T458">
        <v>88</v>
      </c>
      <c r="U458">
        <v>29</v>
      </c>
      <c r="V458">
        <v>5</v>
      </c>
      <c r="W458">
        <v>66</v>
      </c>
      <c r="X458">
        <v>161</v>
      </c>
      <c r="Y458">
        <v>143</v>
      </c>
      <c r="Z458">
        <v>290</v>
      </c>
      <c r="AA458">
        <v>13</v>
      </c>
      <c r="AB458">
        <v>84</v>
      </c>
      <c r="AC458">
        <v>757</v>
      </c>
      <c r="AD458">
        <v>81</v>
      </c>
      <c r="AE458">
        <v>43</v>
      </c>
      <c r="AF458">
        <v>84</v>
      </c>
      <c r="AG458">
        <v>77</v>
      </c>
      <c r="AH458">
        <v>12</v>
      </c>
      <c r="AI458">
        <v>49</v>
      </c>
      <c r="AJ458">
        <v>346</v>
      </c>
      <c r="AK458">
        <v>1103</v>
      </c>
    </row>
    <row r="459" spans="20:37">
      <c r="T459">
        <v>88</v>
      </c>
      <c r="U459">
        <v>30</v>
      </c>
      <c r="V459">
        <v>5</v>
      </c>
      <c r="W459">
        <v>26</v>
      </c>
      <c r="X459">
        <v>53</v>
      </c>
      <c r="Y459">
        <v>30</v>
      </c>
      <c r="Z459">
        <v>27</v>
      </c>
      <c r="AA459">
        <v>7</v>
      </c>
      <c r="AB459">
        <v>28</v>
      </c>
      <c r="AC459">
        <v>171</v>
      </c>
      <c r="AD459">
        <v>5</v>
      </c>
      <c r="AE459">
        <v>0</v>
      </c>
      <c r="AF459">
        <v>10</v>
      </c>
      <c r="AG459">
        <v>6</v>
      </c>
      <c r="AH459">
        <v>3</v>
      </c>
      <c r="AI459">
        <v>3</v>
      </c>
      <c r="AJ459">
        <v>27</v>
      </c>
      <c r="AK459">
        <v>198</v>
      </c>
    </row>
    <row r="460" spans="20:37">
      <c r="T460">
        <v>88</v>
      </c>
      <c r="U460">
        <v>31</v>
      </c>
      <c r="V460">
        <v>5</v>
      </c>
      <c r="W460">
        <v>27</v>
      </c>
      <c r="X460">
        <v>55</v>
      </c>
      <c r="Y460">
        <v>26</v>
      </c>
      <c r="Z460">
        <v>32</v>
      </c>
      <c r="AA460">
        <v>6</v>
      </c>
      <c r="AB460">
        <v>57</v>
      </c>
      <c r="AC460">
        <v>203</v>
      </c>
      <c r="AD460">
        <v>6</v>
      </c>
      <c r="AE460">
        <v>1</v>
      </c>
      <c r="AF460">
        <v>27</v>
      </c>
      <c r="AG460">
        <v>4</v>
      </c>
      <c r="AH460">
        <v>7</v>
      </c>
      <c r="AI460">
        <v>13</v>
      </c>
      <c r="AJ460">
        <v>58</v>
      </c>
      <c r="AK460">
        <v>261</v>
      </c>
    </row>
    <row r="461" spans="20:37">
      <c r="T461">
        <v>88</v>
      </c>
      <c r="U461">
        <v>32</v>
      </c>
      <c r="V461">
        <v>5</v>
      </c>
      <c r="W461">
        <v>37</v>
      </c>
      <c r="X461">
        <v>27</v>
      </c>
      <c r="Y461">
        <v>28</v>
      </c>
      <c r="Z461">
        <v>51</v>
      </c>
      <c r="AA461">
        <v>8</v>
      </c>
      <c r="AB461">
        <v>17</v>
      </c>
      <c r="AC461">
        <v>168</v>
      </c>
      <c r="AD461">
        <v>14</v>
      </c>
      <c r="AE461">
        <v>3</v>
      </c>
      <c r="AF461">
        <v>41</v>
      </c>
      <c r="AG461">
        <v>37</v>
      </c>
      <c r="AH461">
        <v>10</v>
      </c>
      <c r="AI461">
        <v>13</v>
      </c>
      <c r="AJ461">
        <v>118</v>
      </c>
      <c r="AK461">
        <v>286</v>
      </c>
    </row>
    <row r="462" spans="20:37">
      <c r="T462">
        <v>88</v>
      </c>
      <c r="U462">
        <v>33</v>
      </c>
      <c r="V462">
        <v>5</v>
      </c>
      <c r="W462">
        <v>17</v>
      </c>
      <c r="X462">
        <v>11</v>
      </c>
      <c r="Y462">
        <v>23</v>
      </c>
      <c r="Z462">
        <v>26</v>
      </c>
      <c r="AA462">
        <v>9</v>
      </c>
      <c r="AB462">
        <v>24</v>
      </c>
      <c r="AC462">
        <v>110</v>
      </c>
      <c r="AD462">
        <v>4</v>
      </c>
      <c r="AE462">
        <v>3</v>
      </c>
      <c r="AF462">
        <v>17</v>
      </c>
      <c r="AG462">
        <v>17</v>
      </c>
      <c r="AH462">
        <v>8</v>
      </c>
      <c r="AI462">
        <v>7</v>
      </c>
      <c r="AJ462">
        <v>56</v>
      </c>
      <c r="AK462">
        <v>166</v>
      </c>
    </row>
    <row r="463" spans="20:37">
      <c r="T463">
        <v>88</v>
      </c>
      <c r="U463">
        <v>34</v>
      </c>
      <c r="V463">
        <v>5</v>
      </c>
      <c r="W463">
        <v>15</v>
      </c>
      <c r="X463">
        <v>51</v>
      </c>
      <c r="Y463">
        <v>83</v>
      </c>
      <c r="Z463">
        <v>82</v>
      </c>
      <c r="AA463">
        <v>26</v>
      </c>
      <c r="AB463">
        <v>37</v>
      </c>
      <c r="AC463">
        <v>294</v>
      </c>
      <c r="AD463">
        <v>79</v>
      </c>
      <c r="AE463">
        <v>40</v>
      </c>
      <c r="AF463">
        <v>236</v>
      </c>
      <c r="AG463">
        <v>227</v>
      </c>
      <c r="AH463">
        <v>62</v>
      </c>
      <c r="AI463">
        <v>113</v>
      </c>
      <c r="AJ463">
        <v>757</v>
      </c>
      <c r="AK463">
        <v>1051</v>
      </c>
    </row>
    <row r="464" spans="20:37">
      <c r="T464">
        <v>88</v>
      </c>
      <c r="U464">
        <v>35</v>
      </c>
      <c r="V464">
        <v>5</v>
      </c>
      <c r="W464">
        <v>77</v>
      </c>
      <c r="X464">
        <v>53</v>
      </c>
      <c r="Y464">
        <v>58</v>
      </c>
      <c r="Z464">
        <v>75</v>
      </c>
      <c r="AA464">
        <v>10</v>
      </c>
      <c r="AB464">
        <v>76</v>
      </c>
      <c r="AC464">
        <v>349</v>
      </c>
      <c r="AD464">
        <v>16</v>
      </c>
      <c r="AE464">
        <v>0</v>
      </c>
      <c r="AF464">
        <v>53</v>
      </c>
      <c r="AG464">
        <v>31</v>
      </c>
      <c r="AH464">
        <v>19</v>
      </c>
      <c r="AI464">
        <v>19</v>
      </c>
      <c r="AJ464">
        <v>138</v>
      </c>
      <c r="AK464">
        <v>487</v>
      </c>
    </row>
    <row r="465" spans="20:37">
      <c r="T465">
        <v>88</v>
      </c>
      <c r="U465">
        <v>36</v>
      </c>
      <c r="V465">
        <v>5</v>
      </c>
      <c r="W465">
        <v>41</v>
      </c>
      <c r="X465">
        <v>127</v>
      </c>
      <c r="Y465">
        <v>225</v>
      </c>
      <c r="Z465">
        <v>185</v>
      </c>
      <c r="AA465">
        <v>131</v>
      </c>
      <c r="AB465">
        <v>161</v>
      </c>
      <c r="AC465">
        <v>870</v>
      </c>
      <c r="AD465">
        <v>116</v>
      </c>
      <c r="AE465">
        <v>127</v>
      </c>
      <c r="AF465">
        <v>557</v>
      </c>
      <c r="AG465">
        <v>340</v>
      </c>
      <c r="AH465">
        <v>94</v>
      </c>
      <c r="AI465">
        <v>152</v>
      </c>
      <c r="AJ465">
        <v>1386</v>
      </c>
      <c r="AK465">
        <v>2256</v>
      </c>
    </row>
    <row r="466" spans="20:37">
      <c r="T466">
        <v>88</v>
      </c>
      <c r="U466">
        <v>37</v>
      </c>
      <c r="V466">
        <v>5</v>
      </c>
      <c r="W466">
        <v>87</v>
      </c>
      <c r="X466">
        <v>160</v>
      </c>
      <c r="Y466">
        <v>108</v>
      </c>
      <c r="Z466">
        <v>419</v>
      </c>
      <c r="AA466">
        <v>172</v>
      </c>
      <c r="AB466">
        <v>268</v>
      </c>
      <c r="AC466">
        <v>1214</v>
      </c>
      <c r="AD466">
        <v>29</v>
      </c>
      <c r="AE466">
        <v>17</v>
      </c>
      <c r="AF466">
        <v>88</v>
      </c>
      <c r="AG466">
        <v>74</v>
      </c>
      <c r="AH466">
        <v>18</v>
      </c>
      <c r="AI466">
        <v>133</v>
      </c>
      <c r="AJ466">
        <v>359</v>
      </c>
      <c r="AK466">
        <v>1573</v>
      </c>
    </row>
    <row r="467" spans="20:37">
      <c r="T467">
        <v>88</v>
      </c>
      <c r="U467">
        <v>38</v>
      </c>
      <c r="V467">
        <v>5</v>
      </c>
      <c r="W467">
        <v>10</v>
      </c>
      <c r="X467">
        <v>11</v>
      </c>
      <c r="Y467">
        <v>21</v>
      </c>
      <c r="Z467">
        <v>22</v>
      </c>
      <c r="AA467">
        <v>1</v>
      </c>
      <c r="AB467">
        <v>20</v>
      </c>
      <c r="AC467">
        <v>85</v>
      </c>
      <c r="AD467">
        <v>2</v>
      </c>
      <c r="AE467">
        <v>0</v>
      </c>
      <c r="AF467">
        <v>5</v>
      </c>
      <c r="AG467">
        <v>2</v>
      </c>
      <c r="AH467">
        <v>5</v>
      </c>
      <c r="AI467">
        <v>5</v>
      </c>
      <c r="AJ467">
        <v>19</v>
      </c>
      <c r="AK467">
        <v>104</v>
      </c>
    </row>
    <row r="468" spans="20:37">
      <c r="T468">
        <v>88</v>
      </c>
      <c r="U468">
        <v>39</v>
      </c>
      <c r="V468">
        <v>5</v>
      </c>
      <c r="W468">
        <v>47</v>
      </c>
      <c r="X468">
        <v>112</v>
      </c>
      <c r="Y468">
        <v>163</v>
      </c>
      <c r="Z468">
        <v>285</v>
      </c>
      <c r="AA468">
        <v>77</v>
      </c>
      <c r="AB468">
        <v>249</v>
      </c>
      <c r="AC468">
        <v>933</v>
      </c>
      <c r="AD468">
        <v>101</v>
      </c>
      <c r="AE468">
        <v>34</v>
      </c>
      <c r="AF468">
        <v>211</v>
      </c>
      <c r="AG468">
        <v>170</v>
      </c>
      <c r="AH468">
        <v>113</v>
      </c>
      <c r="AI468">
        <v>186</v>
      </c>
      <c r="AJ468">
        <v>815</v>
      </c>
      <c r="AK468">
        <v>1748</v>
      </c>
    </row>
    <row r="469" spans="20:37">
      <c r="T469">
        <v>88</v>
      </c>
      <c r="U469">
        <v>40</v>
      </c>
      <c r="V469">
        <v>5</v>
      </c>
      <c r="W469">
        <v>53</v>
      </c>
      <c r="X469">
        <v>70</v>
      </c>
      <c r="Y469">
        <v>102</v>
      </c>
      <c r="Z469">
        <v>139</v>
      </c>
      <c r="AA469">
        <v>2</v>
      </c>
      <c r="AB469">
        <v>94</v>
      </c>
      <c r="AC469">
        <v>460</v>
      </c>
      <c r="AD469">
        <v>27</v>
      </c>
      <c r="AE469">
        <v>10</v>
      </c>
      <c r="AF469">
        <v>47</v>
      </c>
      <c r="AG469">
        <v>35</v>
      </c>
      <c r="AH469">
        <v>12</v>
      </c>
      <c r="AI469">
        <v>47</v>
      </c>
      <c r="AJ469">
        <v>178</v>
      </c>
      <c r="AK469">
        <v>638</v>
      </c>
    </row>
    <row r="470" spans="20:37">
      <c r="T470">
        <v>88</v>
      </c>
      <c r="U470">
        <v>41</v>
      </c>
      <c r="V470">
        <v>5</v>
      </c>
      <c r="W470">
        <v>37</v>
      </c>
      <c r="X470">
        <v>176</v>
      </c>
      <c r="Y470">
        <v>97</v>
      </c>
      <c r="Z470">
        <v>126</v>
      </c>
      <c r="AA470">
        <v>14</v>
      </c>
      <c r="AB470">
        <v>49</v>
      </c>
      <c r="AC470">
        <v>499</v>
      </c>
      <c r="AD470">
        <v>10</v>
      </c>
      <c r="AE470">
        <v>8</v>
      </c>
      <c r="AF470">
        <v>64</v>
      </c>
      <c r="AG470">
        <v>55</v>
      </c>
      <c r="AH470">
        <v>22</v>
      </c>
      <c r="AI470">
        <v>19</v>
      </c>
      <c r="AJ470">
        <v>178</v>
      </c>
      <c r="AK470">
        <v>677</v>
      </c>
    </row>
    <row r="471" spans="20:37">
      <c r="T471">
        <v>88</v>
      </c>
      <c r="U471">
        <v>42</v>
      </c>
      <c r="V471">
        <v>5</v>
      </c>
      <c r="W471">
        <v>65</v>
      </c>
      <c r="X471">
        <v>222</v>
      </c>
      <c r="Y471">
        <v>358</v>
      </c>
      <c r="Z471">
        <v>216</v>
      </c>
      <c r="AA471">
        <v>87</v>
      </c>
      <c r="AB471">
        <v>160</v>
      </c>
      <c r="AC471">
        <v>1108</v>
      </c>
      <c r="AD471">
        <v>79</v>
      </c>
      <c r="AE471">
        <v>51</v>
      </c>
      <c r="AF471">
        <v>327</v>
      </c>
      <c r="AG471">
        <v>99</v>
      </c>
      <c r="AH471">
        <v>38</v>
      </c>
      <c r="AI471">
        <v>229</v>
      </c>
      <c r="AJ471">
        <v>823</v>
      </c>
      <c r="AK471">
        <v>1931</v>
      </c>
    </row>
    <row r="472" spans="20:37">
      <c r="T472">
        <v>88</v>
      </c>
      <c r="U472">
        <v>44</v>
      </c>
      <c r="V472">
        <v>5</v>
      </c>
      <c r="W472">
        <v>1</v>
      </c>
      <c r="X472">
        <v>8</v>
      </c>
      <c r="Y472">
        <v>7</v>
      </c>
      <c r="Z472">
        <v>11</v>
      </c>
      <c r="AA472">
        <v>0</v>
      </c>
      <c r="AB472">
        <v>2</v>
      </c>
      <c r="AC472">
        <v>29</v>
      </c>
      <c r="AD472">
        <v>13</v>
      </c>
      <c r="AE472">
        <v>8</v>
      </c>
      <c r="AF472">
        <v>39</v>
      </c>
      <c r="AG472">
        <v>12</v>
      </c>
      <c r="AH472">
        <v>13</v>
      </c>
      <c r="AI472">
        <v>11</v>
      </c>
      <c r="AJ472">
        <v>96</v>
      </c>
      <c r="AK472">
        <v>125</v>
      </c>
    </row>
    <row r="473" spans="20:37">
      <c r="T473">
        <v>88</v>
      </c>
      <c r="U473">
        <v>45</v>
      </c>
      <c r="V473">
        <v>5</v>
      </c>
      <c r="W473">
        <v>45</v>
      </c>
      <c r="X473">
        <v>158</v>
      </c>
      <c r="Y473">
        <v>168</v>
      </c>
      <c r="Z473">
        <v>260</v>
      </c>
      <c r="AA473">
        <v>25</v>
      </c>
      <c r="AB473">
        <v>146</v>
      </c>
      <c r="AC473">
        <v>802</v>
      </c>
      <c r="AD473">
        <v>11</v>
      </c>
      <c r="AE473">
        <v>2</v>
      </c>
      <c r="AF473">
        <v>51</v>
      </c>
      <c r="AG473">
        <v>59</v>
      </c>
      <c r="AH473">
        <v>54</v>
      </c>
      <c r="AI473">
        <v>52</v>
      </c>
      <c r="AJ473">
        <v>229</v>
      </c>
      <c r="AK473">
        <v>1031</v>
      </c>
    </row>
    <row r="474" spans="20:37">
      <c r="T474">
        <v>88</v>
      </c>
      <c r="U474">
        <v>46</v>
      </c>
      <c r="V474">
        <v>5</v>
      </c>
      <c r="W474">
        <v>25</v>
      </c>
      <c r="X474">
        <v>20</v>
      </c>
      <c r="Y474">
        <v>26</v>
      </c>
      <c r="Z474">
        <v>30</v>
      </c>
      <c r="AA474">
        <v>5</v>
      </c>
      <c r="AB474">
        <v>23</v>
      </c>
      <c r="AC474">
        <v>129</v>
      </c>
      <c r="AD474">
        <v>1</v>
      </c>
      <c r="AE474">
        <v>1</v>
      </c>
      <c r="AF474">
        <v>8</v>
      </c>
      <c r="AG474">
        <v>7</v>
      </c>
      <c r="AH474">
        <v>1</v>
      </c>
      <c r="AI474">
        <v>0</v>
      </c>
      <c r="AJ474">
        <v>18</v>
      </c>
      <c r="AK474">
        <v>147</v>
      </c>
    </row>
    <row r="475" spans="20:37">
      <c r="T475">
        <v>88</v>
      </c>
      <c r="U475">
        <v>47</v>
      </c>
      <c r="V475">
        <v>5</v>
      </c>
      <c r="W475">
        <v>94</v>
      </c>
      <c r="X475">
        <v>73</v>
      </c>
      <c r="Y475">
        <v>287</v>
      </c>
      <c r="Z475">
        <v>165</v>
      </c>
      <c r="AA475">
        <v>91</v>
      </c>
      <c r="AB475">
        <v>86</v>
      </c>
      <c r="AC475">
        <v>796</v>
      </c>
      <c r="AD475">
        <v>74</v>
      </c>
      <c r="AE475">
        <v>0</v>
      </c>
      <c r="AF475">
        <v>189</v>
      </c>
      <c r="AG475">
        <v>77</v>
      </c>
      <c r="AH475">
        <v>49</v>
      </c>
      <c r="AI475">
        <v>81</v>
      </c>
      <c r="AJ475">
        <v>470</v>
      </c>
      <c r="AK475">
        <v>1266</v>
      </c>
    </row>
    <row r="476" spans="20:37">
      <c r="T476">
        <v>88</v>
      </c>
      <c r="U476">
        <v>48</v>
      </c>
      <c r="V476">
        <v>5</v>
      </c>
      <c r="W476">
        <v>273</v>
      </c>
      <c r="X476">
        <v>394</v>
      </c>
      <c r="Y476">
        <v>183</v>
      </c>
      <c r="Z476">
        <v>606</v>
      </c>
      <c r="AA476">
        <v>98</v>
      </c>
      <c r="AB476">
        <v>347</v>
      </c>
      <c r="AC476">
        <v>1901</v>
      </c>
      <c r="AD476">
        <v>280</v>
      </c>
      <c r="AE476">
        <v>143</v>
      </c>
      <c r="AF476">
        <v>360</v>
      </c>
      <c r="AG476">
        <v>101</v>
      </c>
      <c r="AH476">
        <v>4</v>
      </c>
      <c r="AI476">
        <v>603</v>
      </c>
      <c r="AJ476">
        <v>1491</v>
      </c>
      <c r="AK476">
        <v>3392</v>
      </c>
    </row>
    <row r="477" spans="20:37">
      <c r="T477">
        <v>88</v>
      </c>
      <c r="U477">
        <v>49</v>
      </c>
      <c r="V477">
        <v>5</v>
      </c>
      <c r="W477">
        <v>56</v>
      </c>
      <c r="X477">
        <v>35</v>
      </c>
      <c r="Y477">
        <v>32</v>
      </c>
      <c r="Z477">
        <v>20</v>
      </c>
      <c r="AA477">
        <v>2</v>
      </c>
      <c r="AB477">
        <v>61</v>
      </c>
      <c r="AC477">
        <v>206</v>
      </c>
      <c r="AD477">
        <v>15</v>
      </c>
      <c r="AE477">
        <v>8</v>
      </c>
      <c r="AF477">
        <v>27</v>
      </c>
      <c r="AG477">
        <v>17</v>
      </c>
      <c r="AH477">
        <v>15</v>
      </c>
      <c r="AI477">
        <v>9</v>
      </c>
      <c r="AJ477">
        <v>91</v>
      </c>
      <c r="AK477">
        <v>297</v>
      </c>
    </row>
    <row r="478" spans="20:37">
      <c r="T478">
        <v>88</v>
      </c>
      <c r="U478">
        <v>50</v>
      </c>
      <c r="V478">
        <v>5</v>
      </c>
      <c r="W478">
        <v>18</v>
      </c>
      <c r="X478">
        <v>11</v>
      </c>
      <c r="Y478">
        <v>28</v>
      </c>
      <c r="Z478">
        <v>34</v>
      </c>
      <c r="AA478">
        <v>8</v>
      </c>
      <c r="AB478">
        <v>21</v>
      </c>
      <c r="AC478">
        <v>120</v>
      </c>
      <c r="AD478">
        <v>0</v>
      </c>
      <c r="AE478">
        <v>1</v>
      </c>
      <c r="AF478">
        <v>5</v>
      </c>
      <c r="AG478">
        <v>2</v>
      </c>
      <c r="AH478">
        <v>0</v>
      </c>
      <c r="AI478">
        <v>1</v>
      </c>
      <c r="AJ478">
        <v>9</v>
      </c>
      <c r="AK478">
        <v>129</v>
      </c>
    </row>
    <row r="479" spans="20:37">
      <c r="T479">
        <v>88</v>
      </c>
      <c r="U479">
        <v>51</v>
      </c>
      <c r="V479">
        <v>5</v>
      </c>
      <c r="W479">
        <v>77</v>
      </c>
      <c r="X479">
        <v>134</v>
      </c>
      <c r="Y479">
        <v>190</v>
      </c>
      <c r="Z479">
        <v>215</v>
      </c>
      <c r="AA479">
        <v>26</v>
      </c>
      <c r="AB479">
        <v>77</v>
      </c>
      <c r="AC479">
        <v>719</v>
      </c>
      <c r="AD479">
        <v>60</v>
      </c>
      <c r="AE479">
        <v>14</v>
      </c>
      <c r="AF479">
        <v>107</v>
      </c>
      <c r="AG479">
        <v>98</v>
      </c>
      <c r="AH479">
        <v>34</v>
      </c>
      <c r="AI479">
        <v>40</v>
      </c>
      <c r="AJ479">
        <v>353</v>
      </c>
      <c r="AK479">
        <v>1072</v>
      </c>
    </row>
    <row r="480" spans="20:37">
      <c r="T480">
        <v>88</v>
      </c>
      <c r="U480">
        <v>53</v>
      </c>
      <c r="V480">
        <v>5</v>
      </c>
      <c r="W480">
        <v>46</v>
      </c>
      <c r="X480">
        <v>88</v>
      </c>
      <c r="Y480">
        <v>98</v>
      </c>
      <c r="Z480">
        <v>137</v>
      </c>
      <c r="AA480">
        <v>33</v>
      </c>
      <c r="AB480">
        <v>46</v>
      </c>
      <c r="AC480">
        <v>448</v>
      </c>
      <c r="AD480">
        <v>50</v>
      </c>
      <c r="AE480">
        <v>19</v>
      </c>
      <c r="AF480">
        <v>103</v>
      </c>
      <c r="AG480">
        <v>81</v>
      </c>
      <c r="AH480">
        <v>40</v>
      </c>
      <c r="AI480">
        <v>37</v>
      </c>
      <c r="AJ480">
        <v>330</v>
      </c>
      <c r="AK480">
        <v>778</v>
      </c>
    </row>
    <row r="481" spans="20:37">
      <c r="T481">
        <v>88</v>
      </c>
      <c r="U481">
        <v>54</v>
      </c>
      <c r="V481">
        <v>5</v>
      </c>
      <c r="W481">
        <v>33</v>
      </c>
      <c r="X481">
        <v>41</v>
      </c>
      <c r="Y481">
        <v>115</v>
      </c>
      <c r="Z481">
        <v>165</v>
      </c>
      <c r="AA481">
        <v>11</v>
      </c>
      <c r="AB481">
        <v>22</v>
      </c>
      <c r="AC481">
        <v>387</v>
      </c>
      <c r="AD481">
        <v>9</v>
      </c>
      <c r="AE481">
        <v>4</v>
      </c>
      <c r="AF481">
        <v>23</v>
      </c>
      <c r="AG481">
        <v>15</v>
      </c>
      <c r="AH481">
        <v>9</v>
      </c>
      <c r="AI481">
        <v>13</v>
      </c>
      <c r="AJ481">
        <v>73</v>
      </c>
      <c r="AK481">
        <v>460</v>
      </c>
    </row>
    <row r="482" spans="20:37">
      <c r="T482">
        <v>88</v>
      </c>
      <c r="U482">
        <v>55</v>
      </c>
      <c r="V482">
        <v>5</v>
      </c>
      <c r="W482">
        <v>27</v>
      </c>
      <c r="X482">
        <v>154</v>
      </c>
      <c r="Y482">
        <v>118</v>
      </c>
      <c r="Z482">
        <v>167</v>
      </c>
      <c r="AA482">
        <v>40</v>
      </c>
      <c r="AB482">
        <v>113</v>
      </c>
      <c r="AC482">
        <v>619</v>
      </c>
      <c r="AD482">
        <v>11</v>
      </c>
      <c r="AE482">
        <v>11</v>
      </c>
      <c r="AF482">
        <v>56</v>
      </c>
      <c r="AG482">
        <v>69</v>
      </c>
      <c r="AH482">
        <v>13</v>
      </c>
      <c r="AI482">
        <v>28</v>
      </c>
      <c r="AJ482">
        <v>188</v>
      </c>
      <c r="AK482">
        <v>807</v>
      </c>
    </row>
    <row r="483" spans="20:37">
      <c r="T483">
        <v>88</v>
      </c>
      <c r="U483">
        <v>56</v>
      </c>
      <c r="V483">
        <v>5</v>
      </c>
      <c r="W483">
        <v>42</v>
      </c>
      <c r="X483">
        <v>23</v>
      </c>
      <c r="Y483">
        <v>23</v>
      </c>
      <c r="Z483">
        <v>18</v>
      </c>
      <c r="AA483">
        <v>21</v>
      </c>
      <c r="AB483">
        <v>3</v>
      </c>
      <c r="AC483">
        <v>130</v>
      </c>
      <c r="AD483">
        <v>4</v>
      </c>
      <c r="AE483">
        <v>4</v>
      </c>
      <c r="AF483">
        <v>6</v>
      </c>
      <c r="AG483">
        <v>7</v>
      </c>
      <c r="AH483">
        <v>1</v>
      </c>
      <c r="AI483">
        <v>3</v>
      </c>
      <c r="AJ483">
        <v>25</v>
      </c>
      <c r="AK483">
        <v>155</v>
      </c>
    </row>
    <row r="484" spans="20:37">
      <c r="T484">
        <v>88</v>
      </c>
      <c r="U484">
        <v>57</v>
      </c>
      <c r="V484">
        <v>5</v>
      </c>
      <c r="W484">
        <v>2826</v>
      </c>
      <c r="X484">
        <v>5291</v>
      </c>
      <c r="Y484">
        <v>5765</v>
      </c>
      <c r="Z484">
        <v>7283</v>
      </c>
      <c r="AA484">
        <v>1854</v>
      </c>
      <c r="AB484">
        <v>4616</v>
      </c>
      <c r="AC484">
        <v>27635</v>
      </c>
      <c r="AD484">
        <v>2299</v>
      </c>
      <c r="AE484">
        <v>1199</v>
      </c>
      <c r="AF484">
        <v>6446</v>
      </c>
      <c r="AG484">
        <v>4443</v>
      </c>
      <c r="AH484">
        <v>1558</v>
      </c>
      <c r="AI484">
        <v>3507</v>
      </c>
      <c r="AJ484">
        <v>19452</v>
      </c>
      <c r="AK484">
        <v>47087</v>
      </c>
    </row>
    <row r="485" spans="20:37">
      <c r="T485">
        <v>88</v>
      </c>
      <c r="U485">
        <v>72</v>
      </c>
      <c r="V485">
        <v>5</v>
      </c>
      <c r="W485">
        <v>78</v>
      </c>
      <c r="X485">
        <v>38</v>
      </c>
      <c r="Y485">
        <v>43</v>
      </c>
      <c r="Z485">
        <v>65</v>
      </c>
      <c r="AA485">
        <v>28</v>
      </c>
      <c r="AB485">
        <v>63</v>
      </c>
      <c r="AC485">
        <v>315</v>
      </c>
      <c r="AD485">
        <v>68</v>
      </c>
      <c r="AE485">
        <v>24</v>
      </c>
      <c r="AF485">
        <v>86</v>
      </c>
      <c r="AG485">
        <v>47</v>
      </c>
      <c r="AH485">
        <v>21</v>
      </c>
      <c r="AI485">
        <v>24</v>
      </c>
      <c r="AJ485">
        <v>270</v>
      </c>
      <c r="AK485">
        <v>585</v>
      </c>
    </row>
    <row r="486" spans="20:37">
      <c r="T486">
        <v>88</v>
      </c>
      <c r="U486">
        <v>99</v>
      </c>
      <c r="V486">
        <v>5</v>
      </c>
      <c r="W486">
        <v>2904</v>
      </c>
      <c r="X486">
        <v>5329</v>
      </c>
      <c r="Y486">
        <v>5808</v>
      </c>
      <c r="Z486">
        <v>7348</v>
      </c>
      <c r="AA486">
        <v>1882</v>
      </c>
      <c r="AB486">
        <v>4679</v>
      </c>
      <c r="AC486">
        <v>27950</v>
      </c>
      <c r="AD486">
        <v>2367</v>
      </c>
      <c r="AE486">
        <v>1223</v>
      </c>
      <c r="AF486">
        <v>6532</v>
      </c>
      <c r="AG486">
        <v>4490</v>
      </c>
      <c r="AH486">
        <v>1579</v>
      </c>
      <c r="AI486">
        <v>3531</v>
      </c>
      <c r="AJ486">
        <v>19722</v>
      </c>
      <c r="AK486">
        <v>47672</v>
      </c>
    </row>
    <row r="487" spans="20:37">
      <c r="T487">
        <v>89</v>
      </c>
      <c r="U487">
        <v>1</v>
      </c>
      <c r="V487">
        <v>5</v>
      </c>
      <c r="W487">
        <v>55</v>
      </c>
      <c r="X487">
        <v>164</v>
      </c>
      <c r="Y487">
        <v>144</v>
      </c>
      <c r="Z487">
        <v>192</v>
      </c>
      <c r="AA487">
        <v>41</v>
      </c>
      <c r="AB487">
        <v>137</v>
      </c>
      <c r="AC487">
        <v>733</v>
      </c>
      <c r="AD487">
        <v>34</v>
      </c>
      <c r="AE487">
        <v>0</v>
      </c>
      <c r="AF487">
        <v>99</v>
      </c>
      <c r="AG487">
        <v>63</v>
      </c>
      <c r="AH487">
        <v>40</v>
      </c>
      <c r="AI487">
        <v>60</v>
      </c>
      <c r="AJ487">
        <v>296</v>
      </c>
      <c r="AK487">
        <v>1029</v>
      </c>
    </row>
    <row r="488" spans="20:37">
      <c r="T488">
        <v>89</v>
      </c>
      <c r="U488">
        <v>2</v>
      </c>
      <c r="V488">
        <v>5</v>
      </c>
      <c r="W488">
        <v>18</v>
      </c>
      <c r="X488">
        <v>1</v>
      </c>
      <c r="Y488">
        <v>11</v>
      </c>
      <c r="Z488">
        <v>13</v>
      </c>
      <c r="AA488">
        <v>4</v>
      </c>
      <c r="AB488">
        <v>6</v>
      </c>
      <c r="AC488">
        <v>53</v>
      </c>
      <c r="AD488">
        <v>6</v>
      </c>
      <c r="AE488">
        <v>0</v>
      </c>
      <c r="AF488">
        <v>12</v>
      </c>
      <c r="AG488">
        <v>3</v>
      </c>
      <c r="AH488">
        <v>4</v>
      </c>
      <c r="AI488">
        <v>6</v>
      </c>
      <c r="AJ488">
        <v>31</v>
      </c>
      <c r="AK488">
        <v>84</v>
      </c>
    </row>
    <row r="489" spans="20:37">
      <c r="T489">
        <v>89</v>
      </c>
      <c r="U489">
        <v>4</v>
      </c>
      <c r="V489">
        <v>5</v>
      </c>
      <c r="W489">
        <v>138</v>
      </c>
      <c r="X489">
        <v>77</v>
      </c>
      <c r="Y489">
        <v>69</v>
      </c>
      <c r="Z489">
        <v>116</v>
      </c>
      <c r="AA489">
        <v>0</v>
      </c>
      <c r="AB489">
        <v>125</v>
      </c>
      <c r="AC489">
        <v>525</v>
      </c>
      <c r="AD489">
        <v>14</v>
      </c>
      <c r="AE489">
        <v>7</v>
      </c>
      <c r="AF489">
        <v>109</v>
      </c>
      <c r="AG489">
        <v>148</v>
      </c>
      <c r="AH489">
        <v>20</v>
      </c>
      <c r="AI489">
        <v>56</v>
      </c>
      <c r="AJ489">
        <v>354</v>
      </c>
      <c r="AK489">
        <v>879</v>
      </c>
    </row>
    <row r="490" spans="20:37">
      <c r="T490">
        <v>89</v>
      </c>
      <c r="U490">
        <v>5</v>
      </c>
      <c r="V490">
        <v>5</v>
      </c>
      <c r="W490">
        <v>52</v>
      </c>
      <c r="X490">
        <v>98</v>
      </c>
      <c r="Y490">
        <v>95</v>
      </c>
      <c r="Z490">
        <v>133</v>
      </c>
      <c r="AA490">
        <v>28</v>
      </c>
      <c r="AB490">
        <v>84</v>
      </c>
      <c r="AC490">
        <v>490</v>
      </c>
      <c r="AD490">
        <v>22</v>
      </c>
      <c r="AE490">
        <v>12</v>
      </c>
      <c r="AF490">
        <v>42</v>
      </c>
      <c r="AG490">
        <v>49</v>
      </c>
      <c r="AH490">
        <v>20</v>
      </c>
      <c r="AI490">
        <v>12</v>
      </c>
      <c r="AJ490">
        <v>157</v>
      </c>
      <c r="AK490">
        <v>647</v>
      </c>
    </row>
    <row r="491" spans="20:37">
      <c r="T491">
        <v>89</v>
      </c>
      <c r="U491">
        <v>6</v>
      </c>
      <c r="V491">
        <v>5</v>
      </c>
      <c r="W491">
        <v>337</v>
      </c>
      <c r="X491">
        <v>424</v>
      </c>
      <c r="Y491">
        <v>525</v>
      </c>
      <c r="Z491">
        <v>546</v>
      </c>
      <c r="AA491">
        <v>148</v>
      </c>
      <c r="AB491">
        <v>289</v>
      </c>
      <c r="AC491">
        <v>2269</v>
      </c>
      <c r="AD491">
        <v>381</v>
      </c>
      <c r="AE491">
        <v>413</v>
      </c>
      <c r="AF491">
        <v>1195</v>
      </c>
      <c r="AG491">
        <v>694</v>
      </c>
      <c r="AH491">
        <v>189</v>
      </c>
      <c r="AI491">
        <v>271</v>
      </c>
      <c r="AJ491">
        <v>3143</v>
      </c>
      <c r="AK491">
        <v>5412</v>
      </c>
    </row>
    <row r="492" spans="20:37">
      <c r="T492">
        <v>89</v>
      </c>
      <c r="U492">
        <v>8</v>
      </c>
      <c r="V492">
        <v>5</v>
      </c>
      <c r="W492">
        <v>50</v>
      </c>
      <c r="X492">
        <v>69</v>
      </c>
      <c r="Y492">
        <v>45</v>
      </c>
      <c r="Z492">
        <v>59</v>
      </c>
      <c r="AA492">
        <v>28</v>
      </c>
      <c r="AB492">
        <v>41</v>
      </c>
      <c r="AC492">
        <v>292</v>
      </c>
      <c r="AD492">
        <v>28</v>
      </c>
      <c r="AE492">
        <v>22</v>
      </c>
      <c r="AF492">
        <v>98</v>
      </c>
      <c r="AG492">
        <v>44</v>
      </c>
      <c r="AH492">
        <v>24</v>
      </c>
      <c r="AI492">
        <v>19</v>
      </c>
      <c r="AJ492">
        <v>235</v>
      </c>
      <c r="AK492">
        <v>527</v>
      </c>
    </row>
    <row r="493" spans="20:37">
      <c r="T493">
        <v>89</v>
      </c>
      <c r="U493">
        <v>9</v>
      </c>
      <c r="V493">
        <v>5</v>
      </c>
      <c r="W493">
        <v>2</v>
      </c>
      <c r="X493">
        <v>18</v>
      </c>
      <c r="Y493">
        <v>25</v>
      </c>
      <c r="Z493">
        <v>33</v>
      </c>
      <c r="AA493">
        <v>21</v>
      </c>
      <c r="AB493">
        <v>19</v>
      </c>
      <c r="AC493">
        <v>118</v>
      </c>
      <c r="AD493">
        <v>40</v>
      </c>
      <c r="AE493">
        <v>30</v>
      </c>
      <c r="AF493">
        <v>79</v>
      </c>
      <c r="AG493">
        <v>50</v>
      </c>
      <c r="AH493">
        <v>50</v>
      </c>
      <c r="AI493">
        <v>39</v>
      </c>
      <c r="AJ493">
        <v>288</v>
      </c>
      <c r="AK493">
        <v>406</v>
      </c>
    </row>
    <row r="494" spans="20:37">
      <c r="T494">
        <v>89</v>
      </c>
      <c r="U494">
        <v>10</v>
      </c>
      <c r="V494">
        <v>5</v>
      </c>
      <c r="W494">
        <v>0</v>
      </c>
      <c r="X494">
        <v>22</v>
      </c>
      <c r="Y494">
        <v>9</v>
      </c>
      <c r="Z494">
        <v>22</v>
      </c>
      <c r="AA494">
        <v>3</v>
      </c>
      <c r="AB494">
        <v>15</v>
      </c>
      <c r="AC494">
        <v>71</v>
      </c>
      <c r="AD494">
        <v>10</v>
      </c>
      <c r="AE494">
        <v>0</v>
      </c>
      <c r="AF494">
        <v>18</v>
      </c>
      <c r="AG494">
        <v>10</v>
      </c>
      <c r="AH494">
        <v>5</v>
      </c>
      <c r="AI494">
        <v>2</v>
      </c>
      <c r="AJ494">
        <v>45</v>
      </c>
      <c r="AK494">
        <v>116</v>
      </c>
    </row>
    <row r="495" spans="20:37">
      <c r="T495">
        <v>89</v>
      </c>
      <c r="U495">
        <v>11</v>
      </c>
      <c r="V495">
        <v>5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3</v>
      </c>
      <c r="AE495">
        <v>6</v>
      </c>
      <c r="AF495">
        <v>32</v>
      </c>
      <c r="AG495">
        <v>17</v>
      </c>
      <c r="AH495">
        <v>8</v>
      </c>
      <c r="AI495">
        <v>6</v>
      </c>
      <c r="AJ495">
        <v>72</v>
      </c>
      <c r="AK495">
        <v>72</v>
      </c>
    </row>
    <row r="496" spans="20:37">
      <c r="T496">
        <v>89</v>
      </c>
      <c r="U496">
        <v>12</v>
      </c>
      <c r="V496">
        <v>5</v>
      </c>
      <c r="W496">
        <v>133</v>
      </c>
      <c r="X496">
        <v>423</v>
      </c>
      <c r="Y496">
        <v>159</v>
      </c>
      <c r="Z496">
        <v>135</v>
      </c>
      <c r="AA496">
        <v>81</v>
      </c>
      <c r="AB496">
        <v>301</v>
      </c>
      <c r="AC496">
        <v>1232</v>
      </c>
      <c r="AD496">
        <v>129</v>
      </c>
      <c r="AE496">
        <v>21</v>
      </c>
      <c r="AF496">
        <v>732</v>
      </c>
      <c r="AG496">
        <v>346</v>
      </c>
      <c r="AH496">
        <v>6</v>
      </c>
      <c r="AI496">
        <v>518</v>
      </c>
      <c r="AJ496">
        <v>1752</v>
      </c>
      <c r="AK496">
        <v>2984</v>
      </c>
    </row>
    <row r="497" spans="20:37">
      <c r="T497">
        <v>89</v>
      </c>
      <c r="U497">
        <v>13</v>
      </c>
      <c r="V497">
        <v>5</v>
      </c>
      <c r="W497">
        <v>108</v>
      </c>
      <c r="X497">
        <v>179</v>
      </c>
      <c r="Y497">
        <v>264</v>
      </c>
      <c r="Z497">
        <v>268</v>
      </c>
      <c r="AA497">
        <v>52</v>
      </c>
      <c r="AB497">
        <v>171</v>
      </c>
      <c r="AC497">
        <v>1042</v>
      </c>
      <c r="AD497">
        <v>98</v>
      </c>
      <c r="AE497">
        <v>12</v>
      </c>
      <c r="AF497">
        <v>186</v>
      </c>
      <c r="AG497">
        <v>122</v>
      </c>
      <c r="AH497">
        <v>55</v>
      </c>
      <c r="AI497">
        <v>117</v>
      </c>
      <c r="AJ497">
        <v>590</v>
      </c>
      <c r="AK497">
        <v>1632</v>
      </c>
    </row>
    <row r="498" spans="20:37">
      <c r="T498">
        <v>89</v>
      </c>
      <c r="U498">
        <v>15</v>
      </c>
      <c r="V498">
        <v>5</v>
      </c>
      <c r="W498">
        <v>0</v>
      </c>
      <c r="X498">
        <v>5</v>
      </c>
      <c r="Y498">
        <v>34</v>
      </c>
      <c r="Z498">
        <v>20</v>
      </c>
      <c r="AA498">
        <v>5</v>
      </c>
      <c r="AB498">
        <v>2</v>
      </c>
      <c r="AC498">
        <v>66</v>
      </c>
      <c r="AD498">
        <v>9</v>
      </c>
      <c r="AE498">
        <v>29</v>
      </c>
      <c r="AF498">
        <v>17</v>
      </c>
      <c r="AG498">
        <v>14</v>
      </c>
      <c r="AH498">
        <v>8</v>
      </c>
      <c r="AI498">
        <v>6</v>
      </c>
      <c r="AJ498">
        <v>83</v>
      </c>
      <c r="AK498">
        <v>149</v>
      </c>
    </row>
    <row r="499" spans="20:37">
      <c r="T499">
        <v>89</v>
      </c>
      <c r="U499">
        <v>16</v>
      </c>
      <c r="V499">
        <v>5</v>
      </c>
      <c r="W499">
        <v>32</v>
      </c>
      <c r="X499">
        <v>42</v>
      </c>
      <c r="Y499">
        <v>16</v>
      </c>
      <c r="Z499">
        <v>60</v>
      </c>
      <c r="AA499">
        <v>3</v>
      </c>
      <c r="AB499">
        <v>46</v>
      </c>
      <c r="AC499">
        <v>199</v>
      </c>
      <c r="AD499">
        <v>4</v>
      </c>
      <c r="AE499">
        <v>0</v>
      </c>
      <c r="AF499">
        <v>10</v>
      </c>
      <c r="AG499">
        <v>13</v>
      </c>
      <c r="AH499">
        <v>3</v>
      </c>
      <c r="AI499">
        <v>9</v>
      </c>
      <c r="AJ499">
        <v>39</v>
      </c>
      <c r="AK499">
        <v>238</v>
      </c>
    </row>
    <row r="500" spans="20:37">
      <c r="T500">
        <v>89</v>
      </c>
      <c r="U500">
        <v>17</v>
      </c>
      <c r="V500">
        <v>5</v>
      </c>
      <c r="W500">
        <v>59</v>
      </c>
      <c r="X500">
        <v>6</v>
      </c>
      <c r="Y500">
        <v>302</v>
      </c>
      <c r="Z500">
        <v>234</v>
      </c>
      <c r="AA500">
        <v>11</v>
      </c>
      <c r="AB500">
        <v>149</v>
      </c>
      <c r="AC500">
        <v>761</v>
      </c>
      <c r="AD500">
        <v>116</v>
      </c>
      <c r="AE500">
        <v>5</v>
      </c>
      <c r="AF500">
        <v>284</v>
      </c>
      <c r="AG500">
        <v>313</v>
      </c>
      <c r="AH500">
        <v>154</v>
      </c>
      <c r="AI500">
        <v>115</v>
      </c>
      <c r="AJ500">
        <v>987</v>
      </c>
      <c r="AK500">
        <v>1748</v>
      </c>
    </row>
    <row r="501" spans="20:37">
      <c r="T501">
        <v>89</v>
      </c>
      <c r="U501">
        <v>18</v>
      </c>
      <c r="V501">
        <v>5</v>
      </c>
      <c r="W501">
        <v>37</v>
      </c>
      <c r="X501">
        <v>70</v>
      </c>
      <c r="Y501">
        <v>161</v>
      </c>
      <c r="Z501">
        <v>156</v>
      </c>
      <c r="AA501">
        <v>38</v>
      </c>
      <c r="AB501">
        <v>129</v>
      </c>
      <c r="AC501">
        <v>591</v>
      </c>
      <c r="AD501">
        <v>40</v>
      </c>
      <c r="AE501">
        <v>21</v>
      </c>
      <c r="AF501">
        <v>140</v>
      </c>
      <c r="AG501">
        <v>82</v>
      </c>
      <c r="AH501">
        <v>40</v>
      </c>
      <c r="AI501">
        <v>57</v>
      </c>
      <c r="AJ501">
        <v>380</v>
      </c>
      <c r="AK501">
        <v>971</v>
      </c>
    </row>
    <row r="502" spans="20:37">
      <c r="T502">
        <v>89</v>
      </c>
      <c r="U502">
        <v>19</v>
      </c>
      <c r="V502">
        <v>5</v>
      </c>
      <c r="W502">
        <v>26</v>
      </c>
      <c r="X502">
        <v>112</v>
      </c>
      <c r="Y502">
        <v>83</v>
      </c>
      <c r="Z502">
        <v>68</v>
      </c>
      <c r="AA502">
        <v>19</v>
      </c>
      <c r="AB502">
        <v>75</v>
      </c>
      <c r="AC502">
        <v>383</v>
      </c>
      <c r="AD502">
        <v>13</v>
      </c>
      <c r="AE502">
        <v>0</v>
      </c>
      <c r="AF502">
        <v>64</v>
      </c>
      <c r="AG502">
        <v>30</v>
      </c>
      <c r="AH502">
        <v>1</v>
      </c>
      <c r="AI502">
        <v>23</v>
      </c>
      <c r="AJ502">
        <v>131</v>
      </c>
      <c r="AK502">
        <v>514</v>
      </c>
    </row>
    <row r="503" spans="20:37">
      <c r="T503">
        <v>89</v>
      </c>
      <c r="U503">
        <v>20</v>
      </c>
      <c r="V503">
        <v>5</v>
      </c>
      <c r="W503">
        <v>31</v>
      </c>
      <c r="X503">
        <v>84</v>
      </c>
      <c r="Y503">
        <v>46</v>
      </c>
      <c r="Z503">
        <v>81</v>
      </c>
      <c r="AA503">
        <v>20</v>
      </c>
      <c r="AB503">
        <v>62</v>
      </c>
      <c r="AC503">
        <v>324</v>
      </c>
      <c r="AD503">
        <v>17</v>
      </c>
      <c r="AE503">
        <v>11</v>
      </c>
      <c r="AF503">
        <v>15</v>
      </c>
      <c r="AG503">
        <v>35</v>
      </c>
      <c r="AH503">
        <v>15</v>
      </c>
      <c r="AI503">
        <v>11</v>
      </c>
      <c r="AJ503">
        <v>104</v>
      </c>
      <c r="AK503">
        <v>428</v>
      </c>
    </row>
    <row r="504" spans="20:37">
      <c r="T504">
        <v>89</v>
      </c>
      <c r="U504">
        <v>21</v>
      </c>
      <c r="V504">
        <v>5</v>
      </c>
      <c r="W504">
        <v>42</v>
      </c>
      <c r="X504">
        <v>97</v>
      </c>
      <c r="Y504">
        <v>91</v>
      </c>
      <c r="Z504">
        <v>212</v>
      </c>
      <c r="AA504">
        <v>91</v>
      </c>
      <c r="AB504">
        <v>69</v>
      </c>
      <c r="AC504">
        <v>602</v>
      </c>
      <c r="AD504">
        <v>31</v>
      </c>
      <c r="AE504">
        <v>1</v>
      </c>
      <c r="AF504">
        <v>41</v>
      </c>
      <c r="AG504">
        <v>59</v>
      </c>
      <c r="AH504">
        <v>19</v>
      </c>
      <c r="AI504">
        <v>19</v>
      </c>
      <c r="AJ504">
        <v>170</v>
      </c>
      <c r="AK504">
        <v>772</v>
      </c>
    </row>
    <row r="505" spans="20:37">
      <c r="T505">
        <v>89</v>
      </c>
      <c r="U505">
        <v>22</v>
      </c>
      <c r="V505">
        <v>5</v>
      </c>
      <c r="W505">
        <v>60</v>
      </c>
      <c r="X505">
        <v>81</v>
      </c>
      <c r="Y505">
        <v>89</v>
      </c>
      <c r="Z505">
        <v>245</v>
      </c>
      <c r="AA505">
        <v>63</v>
      </c>
      <c r="AB505">
        <v>68</v>
      </c>
      <c r="AC505">
        <v>606</v>
      </c>
      <c r="AD505">
        <v>17</v>
      </c>
      <c r="AE505">
        <v>6</v>
      </c>
      <c r="AF505">
        <v>38</v>
      </c>
      <c r="AG505">
        <v>130</v>
      </c>
      <c r="AH505">
        <v>21</v>
      </c>
      <c r="AI505">
        <v>60</v>
      </c>
      <c r="AJ505">
        <v>272</v>
      </c>
      <c r="AK505">
        <v>878</v>
      </c>
    </row>
    <row r="506" spans="20:37">
      <c r="T506">
        <v>89</v>
      </c>
      <c r="U506">
        <v>23</v>
      </c>
      <c r="V506">
        <v>5</v>
      </c>
      <c r="W506">
        <v>11</v>
      </c>
      <c r="X506">
        <v>24</v>
      </c>
      <c r="Y506">
        <v>31</v>
      </c>
      <c r="Z506">
        <v>47</v>
      </c>
      <c r="AA506">
        <v>9</v>
      </c>
      <c r="AB506">
        <v>27</v>
      </c>
      <c r="AC506">
        <v>149</v>
      </c>
      <c r="AD506">
        <v>5</v>
      </c>
      <c r="AE506">
        <v>1</v>
      </c>
      <c r="AF506">
        <v>11</v>
      </c>
      <c r="AG506">
        <v>14</v>
      </c>
      <c r="AH506">
        <v>6</v>
      </c>
      <c r="AI506">
        <v>8</v>
      </c>
      <c r="AJ506">
        <v>45</v>
      </c>
      <c r="AK506">
        <v>194</v>
      </c>
    </row>
    <row r="507" spans="20:37">
      <c r="T507">
        <v>89</v>
      </c>
      <c r="U507">
        <v>24</v>
      </c>
      <c r="V507">
        <v>5</v>
      </c>
      <c r="W507">
        <v>16</v>
      </c>
      <c r="X507">
        <v>87</v>
      </c>
      <c r="Y507">
        <v>70</v>
      </c>
      <c r="Z507">
        <v>74</v>
      </c>
      <c r="AA507">
        <v>26</v>
      </c>
      <c r="AB507">
        <v>64</v>
      </c>
      <c r="AC507">
        <v>337</v>
      </c>
      <c r="AD507">
        <v>57</v>
      </c>
      <c r="AE507">
        <v>48</v>
      </c>
      <c r="AF507">
        <v>140</v>
      </c>
      <c r="AG507">
        <v>78</v>
      </c>
      <c r="AH507">
        <v>37</v>
      </c>
      <c r="AI507">
        <v>29</v>
      </c>
      <c r="AJ507">
        <v>389</v>
      </c>
      <c r="AK507">
        <v>726</v>
      </c>
    </row>
    <row r="508" spans="20:37">
      <c r="T508">
        <v>89</v>
      </c>
      <c r="U508">
        <v>25</v>
      </c>
      <c r="V508">
        <v>5</v>
      </c>
      <c r="W508">
        <v>15</v>
      </c>
      <c r="X508">
        <v>12</v>
      </c>
      <c r="Y508">
        <v>22</v>
      </c>
      <c r="Z508">
        <v>35</v>
      </c>
      <c r="AA508">
        <v>27</v>
      </c>
      <c r="AB508">
        <v>53</v>
      </c>
      <c r="AC508">
        <v>164</v>
      </c>
      <c r="AD508">
        <v>41</v>
      </c>
      <c r="AE508">
        <v>30</v>
      </c>
      <c r="AF508">
        <v>108</v>
      </c>
      <c r="AG508">
        <v>109</v>
      </c>
      <c r="AH508">
        <v>78</v>
      </c>
      <c r="AI508">
        <v>166</v>
      </c>
      <c r="AJ508">
        <v>532</v>
      </c>
      <c r="AK508">
        <v>696</v>
      </c>
    </row>
    <row r="509" spans="20:37">
      <c r="T509">
        <v>89</v>
      </c>
      <c r="U509">
        <v>26</v>
      </c>
      <c r="V509">
        <v>5</v>
      </c>
      <c r="W509">
        <v>79</v>
      </c>
      <c r="X509">
        <v>147</v>
      </c>
      <c r="Y509">
        <v>213</v>
      </c>
      <c r="Z509">
        <v>355</v>
      </c>
      <c r="AA509">
        <v>55</v>
      </c>
      <c r="AB509">
        <v>165</v>
      </c>
      <c r="AC509">
        <v>1014</v>
      </c>
      <c r="AD509">
        <v>55</v>
      </c>
      <c r="AE509">
        <v>26</v>
      </c>
      <c r="AF509">
        <v>264</v>
      </c>
      <c r="AG509">
        <v>175</v>
      </c>
      <c r="AH509">
        <v>25</v>
      </c>
      <c r="AI509">
        <v>80</v>
      </c>
      <c r="AJ509">
        <v>625</v>
      </c>
      <c r="AK509">
        <v>1639</v>
      </c>
    </row>
    <row r="510" spans="20:37">
      <c r="T510">
        <v>89</v>
      </c>
      <c r="U510">
        <v>27</v>
      </c>
      <c r="V510">
        <v>5</v>
      </c>
      <c r="W510">
        <v>16</v>
      </c>
      <c r="X510">
        <v>116</v>
      </c>
      <c r="Y510">
        <v>74</v>
      </c>
      <c r="Z510">
        <v>133</v>
      </c>
      <c r="AA510">
        <v>41</v>
      </c>
      <c r="AB510">
        <v>38</v>
      </c>
      <c r="AC510">
        <v>418</v>
      </c>
      <c r="AD510">
        <v>27</v>
      </c>
      <c r="AE510">
        <v>11</v>
      </c>
      <c r="AF510">
        <v>28</v>
      </c>
      <c r="AG510">
        <v>73</v>
      </c>
      <c r="AH510">
        <v>33</v>
      </c>
      <c r="AI510">
        <v>14</v>
      </c>
      <c r="AJ510">
        <v>186</v>
      </c>
      <c r="AK510">
        <v>604</v>
      </c>
    </row>
    <row r="511" spans="20:37">
      <c r="T511">
        <v>89</v>
      </c>
      <c r="U511">
        <v>28</v>
      </c>
      <c r="V511">
        <v>5</v>
      </c>
      <c r="W511">
        <v>50</v>
      </c>
      <c r="X511">
        <v>103</v>
      </c>
      <c r="Y511">
        <v>145</v>
      </c>
      <c r="Z511">
        <v>170</v>
      </c>
      <c r="AA511">
        <v>18</v>
      </c>
      <c r="AB511">
        <v>81</v>
      </c>
      <c r="AC511">
        <v>567</v>
      </c>
      <c r="AD511">
        <v>16</v>
      </c>
      <c r="AE511">
        <v>2</v>
      </c>
      <c r="AF511">
        <v>65</v>
      </c>
      <c r="AG511">
        <v>27</v>
      </c>
      <c r="AH511">
        <v>23</v>
      </c>
      <c r="AI511">
        <v>27</v>
      </c>
      <c r="AJ511">
        <v>160</v>
      </c>
      <c r="AK511">
        <v>727</v>
      </c>
    </row>
    <row r="512" spans="20:37">
      <c r="T512">
        <v>89</v>
      </c>
      <c r="U512">
        <v>29</v>
      </c>
      <c r="V512">
        <v>5</v>
      </c>
      <c r="W512">
        <v>73</v>
      </c>
      <c r="X512">
        <v>175</v>
      </c>
      <c r="Y512">
        <v>126</v>
      </c>
      <c r="Z512">
        <v>246</v>
      </c>
      <c r="AA512">
        <v>12</v>
      </c>
      <c r="AB512">
        <v>90</v>
      </c>
      <c r="AC512">
        <v>722</v>
      </c>
      <c r="AD512">
        <v>126</v>
      </c>
      <c r="AE512">
        <v>42</v>
      </c>
      <c r="AF512">
        <v>42</v>
      </c>
      <c r="AG512">
        <v>50</v>
      </c>
      <c r="AH512">
        <v>15</v>
      </c>
      <c r="AI512">
        <v>55</v>
      </c>
      <c r="AJ512">
        <v>330</v>
      </c>
      <c r="AK512">
        <v>1052</v>
      </c>
    </row>
    <row r="513" spans="20:37">
      <c r="T513">
        <v>89</v>
      </c>
      <c r="U513">
        <v>30</v>
      </c>
      <c r="V513">
        <v>5</v>
      </c>
      <c r="W513">
        <v>38</v>
      </c>
      <c r="X513">
        <v>41</v>
      </c>
      <c r="Y513">
        <v>30</v>
      </c>
      <c r="Z513">
        <v>26</v>
      </c>
      <c r="AA513">
        <v>6</v>
      </c>
      <c r="AB513">
        <v>18</v>
      </c>
      <c r="AC513">
        <v>159</v>
      </c>
      <c r="AD513">
        <v>2</v>
      </c>
      <c r="AE513">
        <v>0</v>
      </c>
      <c r="AF513">
        <v>8</v>
      </c>
      <c r="AG513">
        <v>4</v>
      </c>
      <c r="AH513">
        <v>3</v>
      </c>
      <c r="AI513">
        <v>5</v>
      </c>
      <c r="AJ513">
        <v>22</v>
      </c>
      <c r="AK513">
        <v>181</v>
      </c>
    </row>
    <row r="514" spans="20:37">
      <c r="T514">
        <v>89</v>
      </c>
      <c r="U514">
        <v>31</v>
      </c>
      <c r="V514">
        <v>5</v>
      </c>
      <c r="W514">
        <v>26</v>
      </c>
      <c r="X514">
        <v>46</v>
      </c>
      <c r="Y514">
        <v>48</v>
      </c>
      <c r="Z514">
        <v>45</v>
      </c>
      <c r="AA514">
        <v>15</v>
      </c>
      <c r="AB514">
        <v>51</v>
      </c>
      <c r="AC514">
        <v>231</v>
      </c>
      <c r="AD514">
        <v>6</v>
      </c>
      <c r="AE514">
        <v>0</v>
      </c>
      <c r="AF514">
        <v>29</v>
      </c>
      <c r="AG514">
        <v>15</v>
      </c>
      <c r="AH514">
        <v>5</v>
      </c>
      <c r="AI514">
        <v>10</v>
      </c>
      <c r="AJ514">
        <v>65</v>
      </c>
      <c r="AK514">
        <v>296</v>
      </c>
    </row>
    <row r="515" spans="20:37">
      <c r="T515">
        <v>89</v>
      </c>
      <c r="U515">
        <v>32</v>
      </c>
      <c r="V515">
        <v>5</v>
      </c>
      <c r="W515">
        <v>45</v>
      </c>
      <c r="X515">
        <v>31</v>
      </c>
      <c r="Y515">
        <v>29</v>
      </c>
      <c r="Z515">
        <v>58</v>
      </c>
      <c r="AA515">
        <v>12</v>
      </c>
      <c r="AB515">
        <v>8</v>
      </c>
      <c r="AC515">
        <v>183</v>
      </c>
      <c r="AD515">
        <v>12</v>
      </c>
      <c r="AE515">
        <v>6</v>
      </c>
      <c r="AF515">
        <v>49</v>
      </c>
      <c r="AG515">
        <v>33</v>
      </c>
      <c r="AH515">
        <v>9</v>
      </c>
      <c r="AI515">
        <v>16</v>
      </c>
      <c r="AJ515">
        <v>125</v>
      </c>
      <c r="AK515">
        <v>308</v>
      </c>
    </row>
    <row r="516" spans="20:37">
      <c r="T516">
        <v>89</v>
      </c>
      <c r="U516">
        <v>33</v>
      </c>
      <c r="V516">
        <v>5</v>
      </c>
      <c r="W516">
        <v>23</v>
      </c>
      <c r="X516">
        <v>22</v>
      </c>
      <c r="Y516">
        <v>24</v>
      </c>
      <c r="Z516">
        <v>31</v>
      </c>
      <c r="AA516">
        <v>13</v>
      </c>
      <c r="AB516">
        <v>31</v>
      </c>
      <c r="AC516">
        <v>144</v>
      </c>
      <c r="AD516">
        <v>1</v>
      </c>
      <c r="AE516">
        <v>6</v>
      </c>
      <c r="AF516">
        <v>8</v>
      </c>
      <c r="AG516">
        <v>17</v>
      </c>
      <c r="AH516">
        <v>9</v>
      </c>
      <c r="AI516">
        <v>2</v>
      </c>
      <c r="AJ516">
        <v>43</v>
      </c>
      <c r="AK516">
        <v>187</v>
      </c>
    </row>
    <row r="517" spans="20:37">
      <c r="T517">
        <v>89</v>
      </c>
      <c r="U517">
        <v>34</v>
      </c>
      <c r="V517">
        <v>5</v>
      </c>
      <c r="W517">
        <v>13</v>
      </c>
      <c r="X517">
        <v>43</v>
      </c>
      <c r="Y517">
        <v>70</v>
      </c>
      <c r="Z517">
        <v>70</v>
      </c>
      <c r="AA517">
        <v>22</v>
      </c>
      <c r="AB517">
        <v>31</v>
      </c>
      <c r="AC517">
        <v>249</v>
      </c>
      <c r="AD517">
        <v>67</v>
      </c>
      <c r="AE517">
        <v>64</v>
      </c>
      <c r="AF517">
        <v>200</v>
      </c>
      <c r="AG517">
        <v>192</v>
      </c>
      <c r="AH517">
        <v>52</v>
      </c>
      <c r="AI517">
        <v>67</v>
      </c>
      <c r="AJ517">
        <v>642</v>
      </c>
      <c r="AK517">
        <v>891</v>
      </c>
    </row>
    <row r="518" spans="20:37">
      <c r="T518">
        <v>89</v>
      </c>
      <c r="U518">
        <v>35</v>
      </c>
      <c r="V518">
        <v>5</v>
      </c>
      <c r="W518">
        <v>108</v>
      </c>
      <c r="X518">
        <v>53</v>
      </c>
      <c r="Y518">
        <v>95</v>
      </c>
      <c r="Z518">
        <v>67</v>
      </c>
      <c r="AA518">
        <v>15</v>
      </c>
      <c r="AB518">
        <v>65</v>
      </c>
      <c r="AC518">
        <v>403</v>
      </c>
      <c r="AD518">
        <v>12</v>
      </c>
      <c r="AE518">
        <v>0</v>
      </c>
      <c r="AF518">
        <v>60</v>
      </c>
      <c r="AG518">
        <v>34</v>
      </c>
      <c r="AH518">
        <v>10</v>
      </c>
      <c r="AI518">
        <v>19</v>
      </c>
      <c r="AJ518">
        <v>135</v>
      </c>
      <c r="AK518">
        <v>538</v>
      </c>
    </row>
    <row r="519" spans="20:37">
      <c r="T519">
        <v>89</v>
      </c>
      <c r="U519">
        <v>36</v>
      </c>
      <c r="V519">
        <v>5</v>
      </c>
      <c r="W519">
        <v>38</v>
      </c>
      <c r="X519">
        <v>129</v>
      </c>
      <c r="Y519">
        <v>215</v>
      </c>
      <c r="Z519">
        <v>184</v>
      </c>
      <c r="AA519">
        <v>105</v>
      </c>
      <c r="AB519">
        <v>132</v>
      </c>
      <c r="AC519">
        <v>803</v>
      </c>
      <c r="AD519">
        <v>126</v>
      </c>
      <c r="AE519">
        <v>133</v>
      </c>
      <c r="AF519">
        <v>541</v>
      </c>
      <c r="AG519">
        <v>359</v>
      </c>
      <c r="AH519">
        <v>107</v>
      </c>
      <c r="AI519">
        <v>191</v>
      </c>
      <c r="AJ519">
        <v>1457</v>
      </c>
      <c r="AK519">
        <v>2260</v>
      </c>
    </row>
    <row r="520" spans="20:37">
      <c r="T520">
        <v>89</v>
      </c>
      <c r="U520">
        <v>37</v>
      </c>
      <c r="V520">
        <v>5</v>
      </c>
      <c r="W520">
        <v>60</v>
      </c>
      <c r="X520">
        <v>143</v>
      </c>
      <c r="Y520">
        <v>94</v>
      </c>
      <c r="Z520">
        <v>356</v>
      </c>
      <c r="AA520">
        <v>163</v>
      </c>
      <c r="AB520">
        <v>261</v>
      </c>
      <c r="AC520">
        <v>1077</v>
      </c>
      <c r="AD520">
        <v>34</v>
      </c>
      <c r="AE520">
        <v>16</v>
      </c>
      <c r="AF520">
        <v>84</v>
      </c>
      <c r="AG520">
        <v>81</v>
      </c>
      <c r="AH520">
        <v>26</v>
      </c>
      <c r="AI520">
        <v>153</v>
      </c>
      <c r="AJ520">
        <v>394</v>
      </c>
      <c r="AK520">
        <v>1471</v>
      </c>
    </row>
    <row r="521" spans="20:37">
      <c r="T521">
        <v>89</v>
      </c>
      <c r="U521">
        <v>38</v>
      </c>
      <c r="V521">
        <v>5</v>
      </c>
      <c r="W521">
        <v>6</v>
      </c>
      <c r="X521">
        <v>12</v>
      </c>
      <c r="Y521">
        <v>17</v>
      </c>
      <c r="Z521">
        <v>13</v>
      </c>
      <c r="AA521">
        <v>3</v>
      </c>
      <c r="AB521">
        <v>11</v>
      </c>
      <c r="AC521">
        <v>62</v>
      </c>
      <c r="AD521">
        <v>3</v>
      </c>
      <c r="AE521">
        <v>0</v>
      </c>
      <c r="AF521">
        <v>4</v>
      </c>
      <c r="AG521">
        <v>5</v>
      </c>
      <c r="AH521">
        <v>0</v>
      </c>
      <c r="AI521">
        <v>7</v>
      </c>
      <c r="AJ521">
        <v>19</v>
      </c>
      <c r="AK521">
        <v>81</v>
      </c>
    </row>
    <row r="522" spans="20:37">
      <c r="T522">
        <v>89</v>
      </c>
      <c r="U522">
        <v>39</v>
      </c>
      <c r="V522">
        <v>5</v>
      </c>
      <c r="W522">
        <v>75</v>
      </c>
      <c r="X522">
        <v>109</v>
      </c>
      <c r="Y522">
        <v>177</v>
      </c>
      <c r="Z522">
        <v>300</v>
      </c>
      <c r="AA522">
        <v>86</v>
      </c>
      <c r="AB522">
        <v>281</v>
      </c>
      <c r="AC522">
        <v>1028</v>
      </c>
      <c r="AD522">
        <v>92</v>
      </c>
      <c r="AE522">
        <v>33</v>
      </c>
      <c r="AF522">
        <v>170</v>
      </c>
      <c r="AG522">
        <v>152</v>
      </c>
      <c r="AH522">
        <v>122</v>
      </c>
      <c r="AI522">
        <v>175</v>
      </c>
      <c r="AJ522">
        <v>744</v>
      </c>
      <c r="AK522">
        <v>1772</v>
      </c>
    </row>
    <row r="523" spans="20:37">
      <c r="T523">
        <v>89</v>
      </c>
      <c r="U523">
        <v>40</v>
      </c>
      <c r="V523">
        <v>5</v>
      </c>
      <c r="W523">
        <v>59</v>
      </c>
      <c r="X523">
        <v>65</v>
      </c>
      <c r="Y523">
        <v>66</v>
      </c>
      <c r="Z523">
        <v>117</v>
      </c>
      <c r="AA523">
        <v>0</v>
      </c>
      <c r="AB523">
        <v>165</v>
      </c>
      <c r="AC523">
        <v>472</v>
      </c>
      <c r="AD523">
        <v>28</v>
      </c>
      <c r="AE523">
        <v>16</v>
      </c>
      <c r="AF523">
        <v>42</v>
      </c>
      <c r="AG523">
        <v>40</v>
      </c>
      <c r="AH523">
        <v>11</v>
      </c>
      <c r="AI523">
        <v>39</v>
      </c>
      <c r="AJ523">
        <v>176</v>
      </c>
      <c r="AK523">
        <v>648</v>
      </c>
    </row>
    <row r="524" spans="20:37">
      <c r="T524">
        <v>89</v>
      </c>
      <c r="U524">
        <v>41</v>
      </c>
      <c r="V524">
        <v>5</v>
      </c>
      <c r="W524">
        <v>44</v>
      </c>
      <c r="X524">
        <v>175</v>
      </c>
      <c r="Y524">
        <v>85</v>
      </c>
      <c r="Z524">
        <v>108</v>
      </c>
      <c r="AA524">
        <v>19</v>
      </c>
      <c r="AB524">
        <v>45</v>
      </c>
      <c r="AC524">
        <v>476</v>
      </c>
      <c r="AD524">
        <v>7</v>
      </c>
      <c r="AE524">
        <v>15</v>
      </c>
      <c r="AF524">
        <v>56</v>
      </c>
      <c r="AG524">
        <v>44</v>
      </c>
      <c r="AH524">
        <v>13</v>
      </c>
      <c r="AI524">
        <v>15</v>
      </c>
      <c r="AJ524">
        <v>150</v>
      </c>
      <c r="AK524">
        <v>626</v>
      </c>
    </row>
    <row r="525" spans="20:37">
      <c r="T525">
        <v>89</v>
      </c>
      <c r="U525">
        <v>42</v>
      </c>
      <c r="V525">
        <v>5</v>
      </c>
      <c r="W525">
        <v>55</v>
      </c>
      <c r="X525">
        <v>202</v>
      </c>
      <c r="Y525">
        <v>383</v>
      </c>
      <c r="Z525">
        <v>226</v>
      </c>
      <c r="AA525">
        <v>87</v>
      </c>
      <c r="AB525">
        <v>162</v>
      </c>
      <c r="AC525">
        <v>1115</v>
      </c>
      <c r="AD525">
        <v>48</v>
      </c>
      <c r="AE525">
        <v>36</v>
      </c>
      <c r="AF525">
        <v>304</v>
      </c>
      <c r="AG525">
        <v>138</v>
      </c>
      <c r="AH525">
        <v>46</v>
      </c>
      <c r="AI525">
        <v>190</v>
      </c>
      <c r="AJ525">
        <v>762</v>
      </c>
      <c r="AK525">
        <v>1877</v>
      </c>
    </row>
    <row r="526" spans="20:37">
      <c r="T526">
        <v>89</v>
      </c>
      <c r="U526">
        <v>44</v>
      </c>
      <c r="V526">
        <v>5</v>
      </c>
      <c r="W526">
        <v>2</v>
      </c>
      <c r="X526">
        <v>7</v>
      </c>
      <c r="Y526">
        <v>2</v>
      </c>
      <c r="Z526">
        <v>4</v>
      </c>
      <c r="AA526">
        <v>1</v>
      </c>
      <c r="AB526">
        <v>3</v>
      </c>
      <c r="AC526">
        <v>19</v>
      </c>
      <c r="AD526">
        <v>9</v>
      </c>
      <c r="AE526">
        <v>4</v>
      </c>
      <c r="AF526">
        <v>47</v>
      </c>
      <c r="AG526">
        <v>9</v>
      </c>
      <c r="AH526">
        <v>6</v>
      </c>
      <c r="AI526">
        <v>6</v>
      </c>
      <c r="AJ526">
        <v>81</v>
      </c>
      <c r="AK526">
        <v>100</v>
      </c>
    </row>
    <row r="527" spans="20:37">
      <c r="T527">
        <v>89</v>
      </c>
      <c r="U527">
        <v>45</v>
      </c>
      <c r="V527">
        <v>5</v>
      </c>
      <c r="W527">
        <v>59</v>
      </c>
      <c r="X527">
        <v>115</v>
      </c>
      <c r="Y527">
        <v>146</v>
      </c>
      <c r="Z527">
        <v>270</v>
      </c>
      <c r="AA527">
        <v>34</v>
      </c>
      <c r="AB527">
        <v>146</v>
      </c>
      <c r="AC527">
        <v>770</v>
      </c>
      <c r="AD527">
        <v>14</v>
      </c>
      <c r="AE527">
        <v>1</v>
      </c>
      <c r="AF527">
        <v>70</v>
      </c>
      <c r="AG527">
        <v>87</v>
      </c>
      <c r="AH527">
        <v>14</v>
      </c>
      <c r="AI527">
        <v>40</v>
      </c>
      <c r="AJ527">
        <v>226</v>
      </c>
      <c r="AK527">
        <v>996</v>
      </c>
    </row>
    <row r="528" spans="20:37">
      <c r="T528">
        <v>89</v>
      </c>
      <c r="U528">
        <v>46</v>
      </c>
      <c r="V528">
        <v>5</v>
      </c>
      <c r="W528">
        <v>7</v>
      </c>
      <c r="X528">
        <v>35</v>
      </c>
      <c r="Y528">
        <v>22</v>
      </c>
      <c r="Z528">
        <v>36</v>
      </c>
      <c r="AA528">
        <v>9</v>
      </c>
      <c r="AB528">
        <v>26</v>
      </c>
      <c r="AC528">
        <v>135</v>
      </c>
      <c r="AD528">
        <v>0</v>
      </c>
      <c r="AE528">
        <v>0</v>
      </c>
      <c r="AF528">
        <v>10</v>
      </c>
      <c r="AG528">
        <v>4</v>
      </c>
      <c r="AH528">
        <v>1</v>
      </c>
      <c r="AI528">
        <v>2</v>
      </c>
      <c r="AJ528">
        <v>17</v>
      </c>
      <c r="AK528">
        <v>152</v>
      </c>
    </row>
    <row r="529" spans="20:37">
      <c r="T529">
        <v>89</v>
      </c>
      <c r="U529">
        <v>47</v>
      </c>
      <c r="V529">
        <v>5</v>
      </c>
      <c r="W529">
        <v>81</v>
      </c>
      <c r="X529">
        <v>79</v>
      </c>
      <c r="Y529">
        <v>207</v>
      </c>
      <c r="Z529">
        <v>121</v>
      </c>
      <c r="AA529">
        <v>95</v>
      </c>
      <c r="AB529">
        <v>104</v>
      </c>
      <c r="AC529">
        <v>687</v>
      </c>
      <c r="AD529">
        <v>49</v>
      </c>
      <c r="AE529">
        <v>0</v>
      </c>
      <c r="AF529">
        <v>162</v>
      </c>
      <c r="AG529">
        <v>66</v>
      </c>
      <c r="AH529">
        <v>56</v>
      </c>
      <c r="AI529">
        <v>68</v>
      </c>
      <c r="AJ529">
        <v>401</v>
      </c>
      <c r="AK529">
        <v>1088</v>
      </c>
    </row>
    <row r="530" spans="20:37">
      <c r="T530">
        <v>89</v>
      </c>
      <c r="U530">
        <v>48</v>
      </c>
      <c r="V530">
        <v>5</v>
      </c>
      <c r="W530">
        <v>232</v>
      </c>
      <c r="X530">
        <v>379</v>
      </c>
      <c r="Y530">
        <v>181</v>
      </c>
      <c r="Z530">
        <v>564</v>
      </c>
      <c r="AA530">
        <v>66</v>
      </c>
      <c r="AB530">
        <v>383</v>
      </c>
      <c r="AC530">
        <v>1805</v>
      </c>
      <c r="AD530">
        <v>321</v>
      </c>
      <c r="AE530">
        <v>172</v>
      </c>
      <c r="AF530">
        <v>338</v>
      </c>
      <c r="AG530">
        <v>89</v>
      </c>
      <c r="AH530">
        <v>5</v>
      </c>
      <c r="AI530">
        <v>640</v>
      </c>
      <c r="AJ530">
        <v>1565</v>
      </c>
      <c r="AK530">
        <v>3370</v>
      </c>
    </row>
    <row r="531" spans="20:37">
      <c r="T531">
        <v>89</v>
      </c>
      <c r="U531">
        <v>49</v>
      </c>
      <c r="V531">
        <v>5</v>
      </c>
      <c r="W531">
        <v>57</v>
      </c>
      <c r="X531">
        <v>31</v>
      </c>
      <c r="Y531">
        <v>34</v>
      </c>
      <c r="Z531">
        <v>24</v>
      </c>
      <c r="AA531">
        <v>6</v>
      </c>
      <c r="AB531">
        <v>27</v>
      </c>
      <c r="AC531">
        <v>179</v>
      </c>
      <c r="AD531">
        <v>27</v>
      </c>
      <c r="AE531">
        <v>4</v>
      </c>
      <c r="AF531">
        <v>27</v>
      </c>
      <c r="AG531">
        <v>38</v>
      </c>
      <c r="AH531">
        <v>15</v>
      </c>
      <c r="AI531">
        <v>13</v>
      </c>
      <c r="AJ531">
        <v>124</v>
      </c>
      <c r="AK531">
        <v>303</v>
      </c>
    </row>
    <row r="532" spans="20:37">
      <c r="T532">
        <v>89</v>
      </c>
      <c r="U532">
        <v>50</v>
      </c>
      <c r="V532">
        <v>5</v>
      </c>
      <c r="W532">
        <v>11</v>
      </c>
      <c r="X532">
        <v>16</v>
      </c>
      <c r="Y532">
        <v>19</v>
      </c>
      <c r="Z532">
        <v>21</v>
      </c>
      <c r="AA532">
        <v>3</v>
      </c>
      <c r="AB532">
        <v>20</v>
      </c>
      <c r="AC532">
        <v>90</v>
      </c>
      <c r="AD532">
        <v>4</v>
      </c>
      <c r="AE532">
        <v>4</v>
      </c>
      <c r="AF532">
        <v>11</v>
      </c>
      <c r="AG532">
        <v>6</v>
      </c>
      <c r="AH532">
        <v>0</v>
      </c>
      <c r="AI532">
        <v>1</v>
      </c>
      <c r="AJ532">
        <v>26</v>
      </c>
      <c r="AK532">
        <v>116</v>
      </c>
    </row>
    <row r="533" spans="20:37">
      <c r="T533">
        <v>89</v>
      </c>
      <c r="U533">
        <v>51</v>
      </c>
      <c r="V533">
        <v>5</v>
      </c>
      <c r="W533">
        <v>64</v>
      </c>
      <c r="X533">
        <v>124</v>
      </c>
      <c r="Y533">
        <v>170</v>
      </c>
      <c r="Z533">
        <v>201</v>
      </c>
      <c r="AA533">
        <v>18</v>
      </c>
      <c r="AB533">
        <v>76</v>
      </c>
      <c r="AC533">
        <v>653</v>
      </c>
      <c r="AD533">
        <v>51</v>
      </c>
      <c r="AE533">
        <v>13</v>
      </c>
      <c r="AF533">
        <v>110</v>
      </c>
      <c r="AG533">
        <v>109</v>
      </c>
      <c r="AH533">
        <v>37</v>
      </c>
      <c r="AI533">
        <v>31</v>
      </c>
      <c r="AJ533">
        <v>351</v>
      </c>
      <c r="AK533">
        <v>1004</v>
      </c>
    </row>
    <row r="534" spans="20:37">
      <c r="T534">
        <v>89</v>
      </c>
      <c r="U534">
        <v>53</v>
      </c>
      <c r="V534">
        <v>5</v>
      </c>
      <c r="W534">
        <v>54</v>
      </c>
      <c r="X534">
        <v>131</v>
      </c>
      <c r="Y534">
        <v>81</v>
      </c>
      <c r="Z534">
        <v>117</v>
      </c>
      <c r="AA534">
        <v>46</v>
      </c>
      <c r="AB534">
        <v>44</v>
      </c>
      <c r="AC534">
        <v>473</v>
      </c>
      <c r="AD534">
        <v>25</v>
      </c>
      <c r="AE534">
        <v>23</v>
      </c>
      <c r="AF534">
        <v>101</v>
      </c>
      <c r="AG534">
        <v>71</v>
      </c>
      <c r="AH534">
        <v>39</v>
      </c>
      <c r="AI534">
        <v>49</v>
      </c>
      <c r="AJ534">
        <v>308</v>
      </c>
      <c r="AK534">
        <v>781</v>
      </c>
    </row>
    <row r="535" spans="20:37">
      <c r="T535">
        <v>89</v>
      </c>
      <c r="U535">
        <v>54</v>
      </c>
      <c r="V535">
        <v>5</v>
      </c>
      <c r="W535">
        <v>34</v>
      </c>
      <c r="X535">
        <v>40</v>
      </c>
      <c r="Y535">
        <v>116</v>
      </c>
      <c r="Z535">
        <v>163</v>
      </c>
      <c r="AA535">
        <v>2</v>
      </c>
      <c r="AB535">
        <v>24</v>
      </c>
      <c r="AC535">
        <v>379</v>
      </c>
      <c r="AD535">
        <v>15</v>
      </c>
      <c r="AE535">
        <v>4</v>
      </c>
      <c r="AF535">
        <v>25</v>
      </c>
      <c r="AG535">
        <v>15</v>
      </c>
      <c r="AH535">
        <v>9</v>
      </c>
      <c r="AI535">
        <v>21</v>
      </c>
      <c r="AJ535">
        <v>89</v>
      </c>
      <c r="AK535">
        <v>468</v>
      </c>
    </row>
    <row r="536" spans="20:37">
      <c r="T536">
        <v>89</v>
      </c>
      <c r="U536">
        <v>55</v>
      </c>
      <c r="V536">
        <v>5</v>
      </c>
      <c r="W536">
        <v>30</v>
      </c>
      <c r="X536">
        <v>178</v>
      </c>
      <c r="Y536">
        <v>135</v>
      </c>
      <c r="Z536">
        <v>158</v>
      </c>
      <c r="AA536">
        <v>33</v>
      </c>
      <c r="AB536">
        <v>101</v>
      </c>
      <c r="AC536">
        <v>635</v>
      </c>
      <c r="AD536">
        <v>11</v>
      </c>
      <c r="AE536">
        <v>19</v>
      </c>
      <c r="AF536">
        <v>50</v>
      </c>
      <c r="AG536">
        <v>60</v>
      </c>
      <c r="AH536">
        <v>19</v>
      </c>
      <c r="AI536">
        <v>23</v>
      </c>
      <c r="AJ536">
        <v>182</v>
      </c>
      <c r="AK536">
        <v>817</v>
      </c>
    </row>
    <row r="537" spans="20:37">
      <c r="T537">
        <v>89</v>
      </c>
      <c r="U537">
        <v>56</v>
      </c>
      <c r="V537">
        <v>5</v>
      </c>
      <c r="W537">
        <v>35</v>
      </c>
      <c r="X537">
        <v>20</v>
      </c>
      <c r="Y537">
        <v>15</v>
      </c>
      <c r="Z537">
        <v>17</v>
      </c>
      <c r="AA537">
        <v>7</v>
      </c>
      <c r="AB537">
        <v>8</v>
      </c>
      <c r="AC537">
        <v>102</v>
      </c>
      <c r="AD537">
        <v>4</v>
      </c>
      <c r="AE537">
        <v>3</v>
      </c>
      <c r="AF537">
        <v>3</v>
      </c>
      <c r="AG537">
        <v>11</v>
      </c>
      <c r="AH537">
        <v>3</v>
      </c>
      <c r="AI537">
        <v>1</v>
      </c>
      <c r="AJ537">
        <v>25</v>
      </c>
      <c r="AK537">
        <v>127</v>
      </c>
    </row>
    <row r="538" spans="20:37">
      <c r="T538">
        <v>89</v>
      </c>
      <c r="U538">
        <v>57</v>
      </c>
      <c r="V538">
        <v>5</v>
      </c>
      <c r="W538">
        <v>2696</v>
      </c>
      <c r="X538">
        <v>4862</v>
      </c>
      <c r="Y538">
        <v>5310</v>
      </c>
      <c r="Z538">
        <v>6950</v>
      </c>
      <c r="AA538">
        <v>1710</v>
      </c>
      <c r="AB538">
        <v>4529</v>
      </c>
      <c r="AC538">
        <v>26057</v>
      </c>
      <c r="AD538">
        <v>2307</v>
      </c>
      <c r="AE538">
        <v>1328</v>
      </c>
      <c r="AF538">
        <v>6378</v>
      </c>
      <c r="AG538">
        <v>4427</v>
      </c>
      <c r="AH538">
        <v>1516</v>
      </c>
      <c r="AI538">
        <v>3569</v>
      </c>
      <c r="AJ538">
        <v>19525</v>
      </c>
      <c r="AK538">
        <v>45582</v>
      </c>
    </row>
    <row r="539" spans="20:37">
      <c r="T539">
        <v>89</v>
      </c>
      <c r="U539">
        <v>72</v>
      </c>
      <c r="V539">
        <v>5</v>
      </c>
      <c r="W539">
        <v>0</v>
      </c>
      <c r="X539">
        <v>61</v>
      </c>
      <c r="Y539">
        <v>51</v>
      </c>
      <c r="Z539">
        <v>62</v>
      </c>
      <c r="AA539">
        <v>32</v>
      </c>
      <c r="AB539">
        <v>52</v>
      </c>
      <c r="AC539">
        <v>258</v>
      </c>
      <c r="AD539">
        <v>70</v>
      </c>
      <c r="AE539">
        <v>8</v>
      </c>
      <c r="AF539">
        <v>22</v>
      </c>
      <c r="AG539">
        <v>15</v>
      </c>
      <c r="AH539">
        <v>36</v>
      </c>
      <c r="AI539">
        <v>134</v>
      </c>
      <c r="AJ539">
        <v>285</v>
      </c>
      <c r="AK539">
        <v>543</v>
      </c>
    </row>
    <row r="540" spans="20:37">
      <c r="T540">
        <v>89</v>
      </c>
      <c r="U540">
        <v>99</v>
      </c>
      <c r="V540">
        <v>5</v>
      </c>
      <c r="W540">
        <v>2696</v>
      </c>
      <c r="X540">
        <v>4923</v>
      </c>
      <c r="Y540">
        <v>5361</v>
      </c>
      <c r="Z540">
        <v>7012</v>
      </c>
      <c r="AA540">
        <v>1742</v>
      </c>
      <c r="AB540">
        <v>4581</v>
      </c>
      <c r="AC540">
        <v>26315</v>
      </c>
      <c r="AD540">
        <v>2377</v>
      </c>
      <c r="AE540">
        <v>1336</v>
      </c>
      <c r="AF540">
        <v>6400</v>
      </c>
      <c r="AG540">
        <v>4442</v>
      </c>
      <c r="AH540">
        <v>1552</v>
      </c>
      <c r="AI540">
        <v>3703</v>
      </c>
      <c r="AJ540">
        <v>19810</v>
      </c>
      <c r="AK540">
        <v>46125</v>
      </c>
    </row>
    <row r="541" spans="20:37">
      <c r="T541">
        <v>90</v>
      </c>
      <c r="U541">
        <v>1</v>
      </c>
      <c r="V541">
        <v>5</v>
      </c>
      <c r="W541">
        <v>64</v>
      </c>
      <c r="X541">
        <v>175</v>
      </c>
      <c r="Y541">
        <v>167</v>
      </c>
      <c r="Z541">
        <v>193</v>
      </c>
      <c r="AA541">
        <v>41</v>
      </c>
      <c r="AB541">
        <v>171</v>
      </c>
      <c r="AC541">
        <v>811</v>
      </c>
      <c r="AD541">
        <v>39</v>
      </c>
      <c r="AE541">
        <v>0</v>
      </c>
      <c r="AF541">
        <v>111</v>
      </c>
      <c r="AG541">
        <v>71</v>
      </c>
      <c r="AH541">
        <v>28</v>
      </c>
      <c r="AI541">
        <v>61</v>
      </c>
      <c r="AJ541">
        <v>310</v>
      </c>
      <c r="AK541">
        <v>1121</v>
      </c>
    </row>
    <row r="542" spans="20:37">
      <c r="T542">
        <v>90</v>
      </c>
      <c r="U542">
        <v>2</v>
      </c>
      <c r="V542">
        <v>5</v>
      </c>
      <c r="W542">
        <v>30</v>
      </c>
      <c r="X542">
        <v>2</v>
      </c>
      <c r="Y542">
        <v>9</v>
      </c>
      <c r="Z542">
        <v>9</v>
      </c>
      <c r="AA542">
        <v>3</v>
      </c>
      <c r="AB542">
        <v>9</v>
      </c>
      <c r="AC542">
        <v>62</v>
      </c>
      <c r="AD542">
        <v>12</v>
      </c>
      <c r="AE542">
        <v>0</v>
      </c>
      <c r="AF542">
        <v>15</v>
      </c>
      <c r="AG542">
        <v>3</v>
      </c>
      <c r="AH542">
        <v>1</v>
      </c>
      <c r="AI542">
        <v>5</v>
      </c>
      <c r="AJ542">
        <v>36</v>
      </c>
      <c r="AK542">
        <v>98</v>
      </c>
    </row>
    <row r="543" spans="20:37">
      <c r="T543">
        <v>90</v>
      </c>
      <c r="U543">
        <v>4</v>
      </c>
      <c r="V543">
        <v>5</v>
      </c>
      <c r="W543">
        <v>123</v>
      </c>
      <c r="X543">
        <v>66</v>
      </c>
      <c r="Y543">
        <v>96</v>
      </c>
      <c r="Z543">
        <v>95</v>
      </c>
      <c r="AA543">
        <v>24</v>
      </c>
      <c r="AB543">
        <v>118</v>
      </c>
      <c r="AC543">
        <v>522</v>
      </c>
      <c r="AD543">
        <v>22</v>
      </c>
      <c r="AE543">
        <v>2</v>
      </c>
      <c r="AF543">
        <v>162</v>
      </c>
      <c r="AG543">
        <v>93</v>
      </c>
      <c r="AH543">
        <v>14</v>
      </c>
      <c r="AI543">
        <v>54</v>
      </c>
      <c r="AJ543">
        <v>347</v>
      </c>
      <c r="AK543">
        <v>869</v>
      </c>
    </row>
    <row r="544" spans="20:37">
      <c r="T544">
        <v>90</v>
      </c>
      <c r="U544">
        <v>5</v>
      </c>
      <c r="V544">
        <v>5</v>
      </c>
      <c r="W544">
        <v>39</v>
      </c>
      <c r="X544">
        <v>265</v>
      </c>
      <c r="Y544">
        <v>23</v>
      </c>
      <c r="Z544">
        <v>103</v>
      </c>
      <c r="AA544">
        <v>0</v>
      </c>
      <c r="AB544">
        <v>83</v>
      </c>
      <c r="AC544">
        <v>513</v>
      </c>
      <c r="AD544">
        <v>19</v>
      </c>
      <c r="AE544">
        <v>4</v>
      </c>
      <c r="AF544">
        <v>32</v>
      </c>
      <c r="AG544">
        <v>5</v>
      </c>
      <c r="AH544">
        <v>10</v>
      </c>
      <c r="AI544">
        <v>21</v>
      </c>
      <c r="AJ544">
        <v>91</v>
      </c>
      <c r="AK544">
        <v>604</v>
      </c>
    </row>
    <row r="545" spans="20:37">
      <c r="T545">
        <v>90</v>
      </c>
      <c r="U545">
        <v>6</v>
      </c>
      <c r="V545">
        <v>5</v>
      </c>
      <c r="W545">
        <v>296</v>
      </c>
      <c r="X545">
        <v>366</v>
      </c>
      <c r="Y545">
        <v>471</v>
      </c>
      <c r="Z545">
        <v>581</v>
      </c>
      <c r="AA545">
        <v>135</v>
      </c>
      <c r="AB545">
        <v>274</v>
      </c>
      <c r="AC545">
        <v>2123</v>
      </c>
      <c r="AD545">
        <v>380</v>
      </c>
      <c r="AE545">
        <v>346</v>
      </c>
      <c r="AF545">
        <v>1233</v>
      </c>
      <c r="AG545">
        <v>639</v>
      </c>
      <c r="AH545">
        <v>185</v>
      </c>
      <c r="AI545">
        <v>286</v>
      </c>
      <c r="AJ545">
        <v>3069</v>
      </c>
      <c r="AK545">
        <v>5192</v>
      </c>
    </row>
    <row r="546" spans="20:37">
      <c r="T546">
        <v>90</v>
      </c>
      <c r="U546">
        <v>8</v>
      </c>
      <c r="V546">
        <v>5</v>
      </c>
      <c r="W546">
        <v>76</v>
      </c>
      <c r="X546">
        <v>66</v>
      </c>
      <c r="Y546">
        <v>39</v>
      </c>
      <c r="Z546">
        <v>75</v>
      </c>
      <c r="AA546">
        <v>33</v>
      </c>
      <c r="AB546">
        <v>31</v>
      </c>
      <c r="AC546">
        <v>320</v>
      </c>
      <c r="AD546">
        <v>33</v>
      </c>
      <c r="AE546">
        <v>20</v>
      </c>
      <c r="AF546">
        <v>101</v>
      </c>
      <c r="AG546">
        <v>43</v>
      </c>
      <c r="AH546">
        <v>15</v>
      </c>
      <c r="AI546">
        <v>12</v>
      </c>
      <c r="AJ546">
        <v>224</v>
      </c>
      <c r="AK546">
        <v>544</v>
      </c>
    </row>
    <row r="547" spans="20:37">
      <c r="T547">
        <v>90</v>
      </c>
      <c r="U547">
        <v>9</v>
      </c>
      <c r="V547">
        <v>5</v>
      </c>
      <c r="W547">
        <v>5</v>
      </c>
      <c r="X547">
        <v>12</v>
      </c>
      <c r="Y547">
        <v>17</v>
      </c>
      <c r="Z547">
        <v>36</v>
      </c>
      <c r="AA547">
        <v>7</v>
      </c>
      <c r="AB547">
        <v>24</v>
      </c>
      <c r="AC547">
        <v>101</v>
      </c>
      <c r="AD547">
        <v>44</v>
      </c>
      <c r="AE547">
        <v>23</v>
      </c>
      <c r="AF547">
        <v>84</v>
      </c>
      <c r="AG547">
        <v>60</v>
      </c>
      <c r="AH547">
        <v>49</v>
      </c>
      <c r="AI547">
        <v>24</v>
      </c>
      <c r="AJ547">
        <v>284</v>
      </c>
      <c r="AK547">
        <v>385</v>
      </c>
    </row>
    <row r="548" spans="20:37">
      <c r="T548">
        <v>90</v>
      </c>
      <c r="U548">
        <v>10</v>
      </c>
      <c r="V548">
        <v>5</v>
      </c>
      <c r="W548">
        <v>0</v>
      </c>
      <c r="X548">
        <v>21</v>
      </c>
      <c r="Y548">
        <v>8</v>
      </c>
      <c r="Z548">
        <v>26</v>
      </c>
      <c r="AA548">
        <v>5</v>
      </c>
      <c r="AB548">
        <v>15</v>
      </c>
      <c r="AC548">
        <v>75</v>
      </c>
      <c r="AD548">
        <v>9</v>
      </c>
      <c r="AE548">
        <v>0</v>
      </c>
      <c r="AF548">
        <v>32</v>
      </c>
      <c r="AG548">
        <v>14</v>
      </c>
      <c r="AH548">
        <v>6</v>
      </c>
      <c r="AI548">
        <v>2</v>
      </c>
      <c r="AJ548">
        <v>63</v>
      </c>
      <c r="AK548">
        <v>138</v>
      </c>
    </row>
    <row r="549" spans="20:37">
      <c r="T549">
        <v>90</v>
      </c>
      <c r="U549">
        <v>11</v>
      </c>
      <c r="V549">
        <v>5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5</v>
      </c>
      <c r="AE549">
        <v>3</v>
      </c>
      <c r="AF549">
        <v>20</v>
      </c>
      <c r="AG549">
        <v>14</v>
      </c>
      <c r="AH549">
        <v>3</v>
      </c>
      <c r="AI549">
        <v>3</v>
      </c>
      <c r="AJ549">
        <v>48</v>
      </c>
      <c r="AK549">
        <v>48</v>
      </c>
    </row>
    <row r="550" spans="20:37">
      <c r="T550">
        <v>90</v>
      </c>
      <c r="U550">
        <v>12</v>
      </c>
      <c r="V550">
        <v>5</v>
      </c>
      <c r="W550">
        <v>131</v>
      </c>
      <c r="X550">
        <v>433</v>
      </c>
      <c r="Y550">
        <v>167</v>
      </c>
      <c r="Z550">
        <v>125</v>
      </c>
      <c r="AA550">
        <v>126</v>
      </c>
      <c r="AB550">
        <v>422</v>
      </c>
      <c r="AC550">
        <v>1404</v>
      </c>
      <c r="AD550">
        <v>139</v>
      </c>
      <c r="AE550">
        <v>14</v>
      </c>
      <c r="AF550">
        <v>642</v>
      </c>
      <c r="AG550">
        <v>261</v>
      </c>
      <c r="AH550">
        <v>0</v>
      </c>
      <c r="AI550">
        <v>431</v>
      </c>
      <c r="AJ550">
        <v>1487</v>
      </c>
      <c r="AK550">
        <v>2891</v>
      </c>
    </row>
    <row r="551" spans="20:37">
      <c r="T551">
        <v>90</v>
      </c>
      <c r="U551">
        <v>13</v>
      </c>
      <c r="V551">
        <v>5</v>
      </c>
      <c r="W551">
        <v>98</v>
      </c>
      <c r="X551">
        <v>152</v>
      </c>
      <c r="Y551">
        <v>237</v>
      </c>
      <c r="Z551">
        <v>286</v>
      </c>
      <c r="AA551">
        <v>49</v>
      </c>
      <c r="AB551">
        <v>180</v>
      </c>
      <c r="AC551">
        <v>1002</v>
      </c>
      <c r="AD551">
        <v>93</v>
      </c>
      <c r="AE551">
        <v>22</v>
      </c>
      <c r="AF551">
        <v>175</v>
      </c>
      <c r="AG551">
        <v>105</v>
      </c>
      <c r="AH551">
        <v>57</v>
      </c>
      <c r="AI551">
        <v>108</v>
      </c>
      <c r="AJ551">
        <v>560</v>
      </c>
      <c r="AK551">
        <v>1562</v>
      </c>
    </row>
    <row r="552" spans="20:37">
      <c r="T552">
        <v>90</v>
      </c>
      <c r="U552">
        <v>15</v>
      </c>
      <c r="V552">
        <v>5</v>
      </c>
      <c r="W552">
        <v>1</v>
      </c>
      <c r="X552">
        <v>7</v>
      </c>
      <c r="Y552">
        <v>46</v>
      </c>
      <c r="Z552">
        <v>31</v>
      </c>
      <c r="AA552">
        <v>3</v>
      </c>
      <c r="AB552">
        <v>5</v>
      </c>
      <c r="AC552">
        <v>93</v>
      </c>
      <c r="AD552">
        <v>12</v>
      </c>
      <c r="AE552">
        <v>20</v>
      </c>
      <c r="AF552">
        <v>23</v>
      </c>
      <c r="AG552">
        <v>17</v>
      </c>
      <c r="AH552">
        <v>6</v>
      </c>
      <c r="AI552">
        <v>6</v>
      </c>
      <c r="AJ552">
        <v>84</v>
      </c>
      <c r="AK552">
        <v>177</v>
      </c>
    </row>
    <row r="553" spans="20:37">
      <c r="T553">
        <v>90</v>
      </c>
      <c r="U553">
        <v>16</v>
      </c>
      <c r="V553">
        <v>5</v>
      </c>
      <c r="W553">
        <v>22</v>
      </c>
      <c r="X553">
        <v>65</v>
      </c>
      <c r="Y553">
        <v>26</v>
      </c>
      <c r="Z553">
        <v>47</v>
      </c>
      <c r="AA553">
        <v>9</v>
      </c>
      <c r="AB553">
        <v>34</v>
      </c>
      <c r="AC553">
        <v>203</v>
      </c>
      <c r="AD553">
        <v>8</v>
      </c>
      <c r="AE553">
        <v>0</v>
      </c>
      <c r="AF553">
        <v>9</v>
      </c>
      <c r="AG553">
        <v>11</v>
      </c>
      <c r="AH553">
        <v>6</v>
      </c>
      <c r="AI553">
        <v>7</v>
      </c>
      <c r="AJ553">
        <v>41</v>
      </c>
      <c r="AK553">
        <v>244</v>
      </c>
    </row>
    <row r="554" spans="20:37">
      <c r="T554">
        <v>90</v>
      </c>
      <c r="U554">
        <v>17</v>
      </c>
      <c r="V554">
        <v>5</v>
      </c>
      <c r="W554">
        <v>83</v>
      </c>
      <c r="X554">
        <v>6</v>
      </c>
      <c r="Y554">
        <v>264</v>
      </c>
      <c r="Z554">
        <v>183</v>
      </c>
      <c r="AA554">
        <v>33</v>
      </c>
      <c r="AB554">
        <v>107</v>
      </c>
      <c r="AC554">
        <v>676</v>
      </c>
      <c r="AD554">
        <v>113</v>
      </c>
      <c r="AE554">
        <v>4</v>
      </c>
      <c r="AF554">
        <v>274</v>
      </c>
      <c r="AG554">
        <v>275</v>
      </c>
      <c r="AH554">
        <v>125</v>
      </c>
      <c r="AI554">
        <v>122</v>
      </c>
      <c r="AJ554">
        <v>913</v>
      </c>
      <c r="AK554">
        <v>1589</v>
      </c>
    </row>
    <row r="555" spans="20:37">
      <c r="T555">
        <v>90</v>
      </c>
      <c r="U555">
        <v>18</v>
      </c>
      <c r="V555">
        <v>5</v>
      </c>
      <c r="W555">
        <v>65</v>
      </c>
      <c r="X555">
        <v>69</v>
      </c>
      <c r="Y555">
        <v>142</v>
      </c>
      <c r="Z555">
        <v>216</v>
      </c>
      <c r="AA555">
        <v>49</v>
      </c>
      <c r="AB555">
        <v>126</v>
      </c>
      <c r="AC555">
        <v>667</v>
      </c>
      <c r="AD555">
        <v>42</v>
      </c>
      <c r="AE555">
        <v>8</v>
      </c>
      <c r="AF555">
        <v>152</v>
      </c>
      <c r="AG555">
        <v>83</v>
      </c>
      <c r="AH555">
        <v>42</v>
      </c>
      <c r="AI555">
        <v>55</v>
      </c>
      <c r="AJ555">
        <v>382</v>
      </c>
      <c r="AK555">
        <v>1049</v>
      </c>
    </row>
    <row r="556" spans="20:37">
      <c r="T556">
        <v>90</v>
      </c>
      <c r="U556">
        <v>19</v>
      </c>
      <c r="V556">
        <v>5</v>
      </c>
      <c r="W556">
        <v>23</v>
      </c>
      <c r="X556">
        <v>93</v>
      </c>
      <c r="Y556">
        <v>84</v>
      </c>
      <c r="Z556">
        <v>74</v>
      </c>
      <c r="AA556">
        <v>25</v>
      </c>
      <c r="AB556">
        <v>47</v>
      </c>
      <c r="AC556">
        <v>346</v>
      </c>
      <c r="AD556">
        <v>13</v>
      </c>
      <c r="AE556">
        <v>0</v>
      </c>
      <c r="AF556">
        <v>51</v>
      </c>
      <c r="AG556">
        <v>24</v>
      </c>
      <c r="AH556">
        <v>13</v>
      </c>
      <c r="AI556">
        <v>18</v>
      </c>
      <c r="AJ556">
        <v>119</v>
      </c>
      <c r="AK556">
        <v>465</v>
      </c>
    </row>
    <row r="557" spans="20:37">
      <c r="T557">
        <v>90</v>
      </c>
      <c r="U557">
        <v>20</v>
      </c>
      <c r="V557">
        <v>5</v>
      </c>
      <c r="W557">
        <v>29</v>
      </c>
      <c r="X557">
        <v>90</v>
      </c>
      <c r="Y557">
        <v>46</v>
      </c>
      <c r="Z557">
        <v>85</v>
      </c>
      <c r="AA557">
        <v>9</v>
      </c>
      <c r="AB557">
        <v>69</v>
      </c>
      <c r="AC557">
        <v>328</v>
      </c>
      <c r="AD557">
        <v>19</v>
      </c>
      <c r="AE557">
        <v>2</v>
      </c>
      <c r="AF557">
        <v>26</v>
      </c>
      <c r="AG557">
        <v>42</v>
      </c>
      <c r="AH557">
        <v>7</v>
      </c>
      <c r="AI557">
        <v>20</v>
      </c>
      <c r="AJ557">
        <v>116</v>
      </c>
      <c r="AK557">
        <v>444</v>
      </c>
    </row>
    <row r="558" spans="20:37">
      <c r="T558">
        <v>90</v>
      </c>
      <c r="U558">
        <v>21</v>
      </c>
      <c r="V558">
        <v>5</v>
      </c>
      <c r="W558">
        <v>46</v>
      </c>
      <c r="X558">
        <v>97</v>
      </c>
      <c r="Y558">
        <v>97</v>
      </c>
      <c r="Z558">
        <v>220</v>
      </c>
      <c r="AA558">
        <v>115</v>
      </c>
      <c r="AB558">
        <v>94</v>
      </c>
      <c r="AC558">
        <v>669</v>
      </c>
      <c r="AD558">
        <v>22</v>
      </c>
      <c r="AE558">
        <v>7</v>
      </c>
      <c r="AF558">
        <v>54</v>
      </c>
      <c r="AG558">
        <v>56</v>
      </c>
      <c r="AH558">
        <v>13</v>
      </c>
      <c r="AI558">
        <v>28</v>
      </c>
      <c r="AJ558">
        <v>180</v>
      </c>
      <c r="AK558">
        <v>849</v>
      </c>
    </row>
    <row r="559" spans="20:37">
      <c r="T559">
        <v>90</v>
      </c>
      <c r="U559">
        <v>22</v>
      </c>
      <c r="V559">
        <v>5</v>
      </c>
      <c r="W559">
        <v>65</v>
      </c>
      <c r="X559">
        <v>74</v>
      </c>
      <c r="Y559">
        <v>93</v>
      </c>
      <c r="Z559">
        <v>261</v>
      </c>
      <c r="AA559">
        <v>62</v>
      </c>
      <c r="AB559">
        <v>98</v>
      </c>
      <c r="AC559">
        <v>653</v>
      </c>
      <c r="AD559">
        <v>40</v>
      </c>
      <c r="AE559">
        <v>6</v>
      </c>
      <c r="AF559">
        <v>80</v>
      </c>
      <c r="AG559">
        <v>107</v>
      </c>
      <c r="AH559">
        <v>26</v>
      </c>
      <c r="AI559">
        <v>47</v>
      </c>
      <c r="AJ559">
        <v>306</v>
      </c>
      <c r="AK559">
        <v>959</v>
      </c>
    </row>
    <row r="560" spans="20:37">
      <c r="T560">
        <v>90</v>
      </c>
      <c r="U560">
        <v>23</v>
      </c>
      <c r="V560">
        <v>5</v>
      </c>
      <c r="W560">
        <v>14</v>
      </c>
      <c r="X560">
        <v>31</v>
      </c>
      <c r="Y560">
        <v>38</v>
      </c>
      <c r="Z560">
        <v>43</v>
      </c>
      <c r="AA560">
        <v>18</v>
      </c>
      <c r="AB560">
        <v>27</v>
      </c>
      <c r="AC560">
        <v>171</v>
      </c>
      <c r="AD560">
        <v>0</v>
      </c>
      <c r="AE560">
        <v>1</v>
      </c>
      <c r="AF560">
        <v>20</v>
      </c>
      <c r="AG560">
        <v>9</v>
      </c>
      <c r="AH560">
        <v>4</v>
      </c>
      <c r="AI560">
        <v>8</v>
      </c>
      <c r="AJ560">
        <v>42</v>
      </c>
      <c r="AK560">
        <v>213</v>
      </c>
    </row>
    <row r="561" spans="20:37">
      <c r="T561">
        <v>90</v>
      </c>
      <c r="U561">
        <v>24</v>
      </c>
      <c r="V561">
        <v>5</v>
      </c>
      <c r="W561">
        <v>24</v>
      </c>
      <c r="X561">
        <v>71</v>
      </c>
      <c r="Y561">
        <v>79</v>
      </c>
      <c r="Z561">
        <v>90</v>
      </c>
      <c r="AA561">
        <v>20</v>
      </c>
      <c r="AB561">
        <v>40</v>
      </c>
      <c r="AC561">
        <v>324</v>
      </c>
      <c r="AD561">
        <v>54</v>
      </c>
      <c r="AE561">
        <v>30</v>
      </c>
      <c r="AF561">
        <v>157</v>
      </c>
      <c r="AG561">
        <v>70</v>
      </c>
      <c r="AH561">
        <v>35</v>
      </c>
      <c r="AI561">
        <v>37</v>
      </c>
      <c r="AJ561">
        <v>383</v>
      </c>
      <c r="AK561">
        <v>707</v>
      </c>
    </row>
    <row r="562" spans="20:37">
      <c r="T562">
        <v>90</v>
      </c>
      <c r="U562">
        <v>25</v>
      </c>
      <c r="V562">
        <v>5</v>
      </c>
      <c r="W562">
        <v>8</v>
      </c>
      <c r="X562">
        <v>4</v>
      </c>
      <c r="Y562">
        <v>11</v>
      </c>
      <c r="Z562">
        <v>33</v>
      </c>
      <c r="AA562">
        <v>17</v>
      </c>
      <c r="AB562">
        <v>63</v>
      </c>
      <c r="AC562">
        <v>136</v>
      </c>
      <c r="AD562">
        <v>14</v>
      </c>
      <c r="AE562">
        <v>8</v>
      </c>
      <c r="AF562">
        <v>96</v>
      </c>
      <c r="AG562">
        <v>72</v>
      </c>
      <c r="AH562">
        <v>57</v>
      </c>
      <c r="AI562">
        <v>222</v>
      </c>
      <c r="AJ562">
        <v>469</v>
      </c>
      <c r="AK562">
        <v>605</v>
      </c>
    </row>
    <row r="563" spans="20:37">
      <c r="T563">
        <v>90</v>
      </c>
      <c r="U563">
        <v>26</v>
      </c>
      <c r="V563">
        <v>5</v>
      </c>
      <c r="W563">
        <v>56</v>
      </c>
      <c r="X563">
        <v>127</v>
      </c>
      <c r="Y563">
        <v>172</v>
      </c>
      <c r="Z563">
        <v>379</v>
      </c>
      <c r="AA563">
        <v>47</v>
      </c>
      <c r="AB563">
        <v>129</v>
      </c>
      <c r="AC563">
        <v>910</v>
      </c>
      <c r="AD563">
        <v>55</v>
      </c>
      <c r="AE563">
        <v>29</v>
      </c>
      <c r="AF563">
        <v>289</v>
      </c>
      <c r="AG563">
        <v>194</v>
      </c>
      <c r="AH563">
        <v>22</v>
      </c>
      <c r="AI563">
        <v>72</v>
      </c>
      <c r="AJ563">
        <v>661</v>
      </c>
      <c r="AK563">
        <v>1571</v>
      </c>
    </row>
    <row r="564" spans="20:37">
      <c r="T564">
        <v>90</v>
      </c>
      <c r="U564">
        <v>27</v>
      </c>
      <c r="V564">
        <v>5</v>
      </c>
      <c r="W564">
        <v>21</v>
      </c>
      <c r="X564">
        <v>93</v>
      </c>
      <c r="Y564">
        <v>80</v>
      </c>
      <c r="Z564">
        <v>95</v>
      </c>
      <c r="AA564">
        <v>36</v>
      </c>
      <c r="AB564">
        <v>49</v>
      </c>
      <c r="AC564">
        <v>374</v>
      </c>
      <c r="AD564">
        <v>31</v>
      </c>
      <c r="AE564">
        <v>4</v>
      </c>
      <c r="AF564">
        <v>38</v>
      </c>
      <c r="AG564">
        <v>65</v>
      </c>
      <c r="AH564">
        <v>30</v>
      </c>
      <c r="AI564">
        <v>24</v>
      </c>
      <c r="AJ564">
        <v>192</v>
      </c>
      <c r="AK564">
        <v>566</v>
      </c>
    </row>
    <row r="565" spans="20:37">
      <c r="T565">
        <v>90</v>
      </c>
      <c r="U565">
        <v>28</v>
      </c>
      <c r="V565">
        <v>5</v>
      </c>
      <c r="W565">
        <v>42</v>
      </c>
      <c r="X565">
        <v>118</v>
      </c>
      <c r="Y565">
        <v>181</v>
      </c>
      <c r="Z565">
        <v>169</v>
      </c>
      <c r="AA565">
        <v>12</v>
      </c>
      <c r="AB565">
        <v>78</v>
      </c>
      <c r="AC565">
        <v>600</v>
      </c>
      <c r="AD565">
        <v>17</v>
      </c>
      <c r="AE565">
        <v>3</v>
      </c>
      <c r="AF565">
        <v>64</v>
      </c>
      <c r="AG565">
        <v>22</v>
      </c>
      <c r="AH565">
        <v>17</v>
      </c>
      <c r="AI565">
        <v>27</v>
      </c>
      <c r="AJ565">
        <v>150</v>
      </c>
      <c r="AK565">
        <v>750</v>
      </c>
    </row>
    <row r="566" spans="20:37">
      <c r="T566">
        <v>90</v>
      </c>
      <c r="U566">
        <v>29</v>
      </c>
      <c r="V566">
        <v>5</v>
      </c>
      <c r="W566">
        <v>85</v>
      </c>
      <c r="X566">
        <v>180</v>
      </c>
      <c r="Y566">
        <v>129</v>
      </c>
      <c r="Z566">
        <v>276</v>
      </c>
      <c r="AA566">
        <v>17</v>
      </c>
      <c r="AB566">
        <v>92</v>
      </c>
      <c r="AC566">
        <v>779</v>
      </c>
      <c r="AD566">
        <v>81</v>
      </c>
      <c r="AE566">
        <v>25</v>
      </c>
      <c r="AF566">
        <v>89</v>
      </c>
      <c r="AG566">
        <v>68</v>
      </c>
      <c r="AH566">
        <v>16</v>
      </c>
      <c r="AI566">
        <v>39</v>
      </c>
      <c r="AJ566">
        <v>318</v>
      </c>
      <c r="AK566">
        <v>1097</v>
      </c>
    </row>
    <row r="567" spans="20:37">
      <c r="T567">
        <v>90</v>
      </c>
      <c r="U567">
        <v>30</v>
      </c>
      <c r="V567">
        <v>5</v>
      </c>
      <c r="W567">
        <v>44</v>
      </c>
      <c r="X567">
        <v>45</v>
      </c>
      <c r="Y567">
        <v>46</v>
      </c>
      <c r="Z567">
        <v>30</v>
      </c>
      <c r="AA567">
        <v>11</v>
      </c>
      <c r="AB567">
        <v>21</v>
      </c>
      <c r="AC567">
        <v>197</v>
      </c>
      <c r="AD567">
        <v>2</v>
      </c>
      <c r="AE567">
        <v>0</v>
      </c>
      <c r="AF567">
        <v>4</v>
      </c>
      <c r="AG567">
        <v>4</v>
      </c>
      <c r="AH567">
        <v>4</v>
      </c>
      <c r="AI567">
        <v>1</v>
      </c>
      <c r="AJ567">
        <v>15</v>
      </c>
      <c r="AK567">
        <v>212</v>
      </c>
    </row>
    <row r="568" spans="20:37">
      <c r="T568">
        <v>90</v>
      </c>
      <c r="U568">
        <v>31</v>
      </c>
      <c r="V568">
        <v>5</v>
      </c>
      <c r="W568">
        <v>12</v>
      </c>
      <c r="X568">
        <v>59</v>
      </c>
      <c r="Y568">
        <v>43</v>
      </c>
      <c r="Z568">
        <v>37</v>
      </c>
      <c r="AA568">
        <v>18</v>
      </c>
      <c r="AB568">
        <v>41</v>
      </c>
      <c r="AC568">
        <v>210</v>
      </c>
      <c r="AD568">
        <v>4</v>
      </c>
      <c r="AE568">
        <v>0</v>
      </c>
      <c r="AF568">
        <v>27</v>
      </c>
      <c r="AG568">
        <v>11</v>
      </c>
      <c r="AH568">
        <v>2</v>
      </c>
      <c r="AI568">
        <v>8</v>
      </c>
      <c r="AJ568">
        <v>52</v>
      </c>
      <c r="AK568">
        <v>262</v>
      </c>
    </row>
    <row r="569" spans="20:37">
      <c r="T569">
        <v>90</v>
      </c>
      <c r="U569">
        <v>32</v>
      </c>
      <c r="V569">
        <v>5</v>
      </c>
      <c r="W569">
        <v>50</v>
      </c>
      <c r="X569">
        <v>38</v>
      </c>
      <c r="Y569">
        <v>24</v>
      </c>
      <c r="Z569">
        <v>56</v>
      </c>
      <c r="AA569">
        <v>7</v>
      </c>
      <c r="AB569">
        <v>13</v>
      </c>
      <c r="AC569">
        <v>188</v>
      </c>
      <c r="AD569">
        <v>11</v>
      </c>
      <c r="AE569">
        <v>9</v>
      </c>
      <c r="AF569">
        <v>57</v>
      </c>
      <c r="AG569">
        <v>46</v>
      </c>
      <c r="AH569">
        <v>14</v>
      </c>
      <c r="AI569">
        <v>18</v>
      </c>
      <c r="AJ569">
        <v>155</v>
      </c>
      <c r="AK569">
        <v>343</v>
      </c>
    </row>
    <row r="570" spans="20:37">
      <c r="T570">
        <v>90</v>
      </c>
      <c r="U570">
        <v>33</v>
      </c>
      <c r="V570">
        <v>5</v>
      </c>
      <c r="W570">
        <v>14</v>
      </c>
      <c r="X570">
        <v>16</v>
      </c>
      <c r="Y570">
        <v>37</v>
      </c>
      <c r="Z570">
        <v>18</v>
      </c>
      <c r="AA570">
        <v>8</v>
      </c>
      <c r="AB570">
        <v>21</v>
      </c>
      <c r="AC570">
        <v>114</v>
      </c>
      <c r="AD570">
        <v>4</v>
      </c>
      <c r="AE570">
        <v>2</v>
      </c>
      <c r="AF570">
        <v>16</v>
      </c>
      <c r="AG570">
        <v>8</v>
      </c>
      <c r="AH570">
        <v>6</v>
      </c>
      <c r="AI570">
        <v>8</v>
      </c>
      <c r="AJ570">
        <v>44</v>
      </c>
      <c r="AK570">
        <v>158</v>
      </c>
    </row>
    <row r="571" spans="20:37">
      <c r="T571">
        <v>90</v>
      </c>
      <c r="U571">
        <v>34</v>
      </c>
      <c r="V571">
        <v>5</v>
      </c>
      <c r="W571">
        <v>18</v>
      </c>
      <c r="X571">
        <v>40</v>
      </c>
      <c r="Y571">
        <v>63</v>
      </c>
      <c r="Z571">
        <v>69</v>
      </c>
      <c r="AA571">
        <v>22</v>
      </c>
      <c r="AB571">
        <v>33</v>
      </c>
      <c r="AC571">
        <v>245</v>
      </c>
      <c r="AD571">
        <v>67</v>
      </c>
      <c r="AE571">
        <v>66</v>
      </c>
      <c r="AF571">
        <v>205</v>
      </c>
      <c r="AG571">
        <v>179</v>
      </c>
      <c r="AH571">
        <v>58</v>
      </c>
      <c r="AI571">
        <v>66</v>
      </c>
      <c r="AJ571">
        <v>641</v>
      </c>
      <c r="AK571">
        <v>886</v>
      </c>
    </row>
    <row r="572" spans="20:37">
      <c r="T572">
        <v>90</v>
      </c>
      <c r="U572">
        <v>35</v>
      </c>
      <c r="V572">
        <v>5</v>
      </c>
      <c r="W572">
        <v>82</v>
      </c>
      <c r="X572">
        <v>83</v>
      </c>
      <c r="Y572">
        <v>67</v>
      </c>
      <c r="Z572">
        <v>69</v>
      </c>
      <c r="AA572">
        <v>18</v>
      </c>
      <c r="AB572">
        <v>43</v>
      </c>
      <c r="AC572">
        <v>362</v>
      </c>
      <c r="AD572">
        <v>12</v>
      </c>
      <c r="AE572">
        <v>0</v>
      </c>
      <c r="AF572">
        <v>52</v>
      </c>
      <c r="AG572">
        <v>31</v>
      </c>
      <c r="AH572">
        <v>17</v>
      </c>
      <c r="AI572">
        <v>25</v>
      </c>
      <c r="AJ572">
        <v>137</v>
      </c>
      <c r="AK572">
        <v>499</v>
      </c>
    </row>
    <row r="573" spans="20:37">
      <c r="T573">
        <v>90</v>
      </c>
      <c r="U573">
        <v>36</v>
      </c>
      <c r="V573">
        <v>5</v>
      </c>
      <c r="W573">
        <v>48</v>
      </c>
      <c r="X573">
        <v>88</v>
      </c>
      <c r="Y573">
        <v>218</v>
      </c>
      <c r="Z573">
        <v>170</v>
      </c>
      <c r="AA573">
        <v>120</v>
      </c>
      <c r="AB573">
        <v>128</v>
      </c>
      <c r="AC573">
        <v>772</v>
      </c>
      <c r="AD573">
        <v>148</v>
      </c>
      <c r="AE573">
        <v>117</v>
      </c>
      <c r="AF573">
        <v>534</v>
      </c>
      <c r="AG573">
        <v>361</v>
      </c>
      <c r="AH573">
        <v>113</v>
      </c>
      <c r="AI573">
        <v>172</v>
      </c>
      <c r="AJ573">
        <v>1445</v>
      </c>
      <c r="AK573">
        <v>2217</v>
      </c>
    </row>
    <row r="574" spans="20:37">
      <c r="T574">
        <v>90</v>
      </c>
      <c r="U574">
        <v>37</v>
      </c>
      <c r="V574">
        <v>5</v>
      </c>
      <c r="W574">
        <v>74</v>
      </c>
      <c r="X574">
        <v>141</v>
      </c>
      <c r="Y574">
        <v>78</v>
      </c>
      <c r="Z574">
        <v>351</v>
      </c>
      <c r="AA574">
        <v>146</v>
      </c>
      <c r="AB574">
        <v>234</v>
      </c>
      <c r="AC574">
        <v>1024</v>
      </c>
      <c r="AD574">
        <v>47</v>
      </c>
      <c r="AE574">
        <v>12</v>
      </c>
      <c r="AF574">
        <v>76</v>
      </c>
      <c r="AG574">
        <v>55</v>
      </c>
      <c r="AH574">
        <v>24</v>
      </c>
      <c r="AI574">
        <v>147</v>
      </c>
      <c r="AJ574">
        <v>361</v>
      </c>
      <c r="AK574">
        <v>1385</v>
      </c>
    </row>
    <row r="575" spans="20:37">
      <c r="T575">
        <v>90</v>
      </c>
      <c r="U575">
        <v>38</v>
      </c>
      <c r="V575">
        <v>5</v>
      </c>
      <c r="W575">
        <v>11</v>
      </c>
      <c r="X575">
        <v>8</v>
      </c>
      <c r="Y575">
        <v>20</v>
      </c>
      <c r="Z575">
        <v>24</v>
      </c>
      <c r="AA575">
        <v>25</v>
      </c>
      <c r="AB575">
        <v>2</v>
      </c>
      <c r="AC575">
        <v>90</v>
      </c>
      <c r="AD575">
        <v>2</v>
      </c>
      <c r="AE575">
        <v>0</v>
      </c>
      <c r="AF575">
        <v>5</v>
      </c>
      <c r="AG575">
        <v>7</v>
      </c>
      <c r="AH575">
        <v>4</v>
      </c>
      <c r="AI575">
        <v>4</v>
      </c>
      <c r="AJ575">
        <v>22</v>
      </c>
      <c r="AK575">
        <v>112</v>
      </c>
    </row>
    <row r="576" spans="20:37">
      <c r="T576">
        <v>90</v>
      </c>
      <c r="U576">
        <v>39</v>
      </c>
      <c r="V576">
        <v>5</v>
      </c>
      <c r="W576">
        <v>67</v>
      </c>
      <c r="X576">
        <v>98</v>
      </c>
      <c r="Y576">
        <v>163</v>
      </c>
      <c r="Z576">
        <v>286</v>
      </c>
      <c r="AA576">
        <v>85</v>
      </c>
      <c r="AB576">
        <v>219</v>
      </c>
      <c r="AC576">
        <v>918</v>
      </c>
      <c r="AD576">
        <v>96</v>
      </c>
      <c r="AE576">
        <v>30</v>
      </c>
      <c r="AF576">
        <v>209</v>
      </c>
      <c r="AG576">
        <v>160</v>
      </c>
      <c r="AH576">
        <v>132</v>
      </c>
      <c r="AI576">
        <v>93</v>
      </c>
      <c r="AJ576">
        <v>720</v>
      </c>
      <c r="AK576">
        <v>1638</v>
      </c>
    </row>
    <row r="577" spans="20:37">
      <c r="T577">
        <v>90</v>
      </c>
      <c r="U577">
        <v>40</v>
      </c>
      <c r="V577">
        <v>5</v>
      </c>
      <c r="W577">
        <v>60</v>
      </c>
      <c r="X577">
        <v>79</v>
      </c>
      <c r="Y577">
        <v>88</v>
      </c>
      <c r="Z577">
        <v>100</v>
      </c>
      <c r="AA577">
        <v>0</v>
      </c>
      <c r="AB577">
        <v>127</v>
      </c>
      <c r="AC577">
        <v>454</v>
      </c>
      <c r="AD577">
        <v>39</v>
      </c>
      <c r="AE577">
        <v>16</v>
      </c>
      <c r="AF577">
        <v>38</v>
      </c>
      <c r="AG577">
        <v>47</v>
      </c>
      <c r="AH577">
        <v>8</v>
      </c>
      <c r="AI577">
        <v>39</v>
      </c>
      <c r="AJ577">
        <v>187</v>
      </c>
      <c r="AK577">
        <v>641</v>
      </c>
    </row>
    <row r="578" spans="20:37">
      <c r="T578">
        <v>90</v>
      </c>
      <c r="U578">
        <v>41</v>
      </c>
      <c r="V578">
        <v>5</v>
      </c>
      <c r="W578">
        <v>48</v>
      </c>
      <c r="X578">
        <v>129</v>
      </c>
      <c r="Y578">
        <v>73</v>
      </c>
      <c r="Z578">
        <v>112</v>
      </c>
      <c r="AA578">
        <v>25</v>
      </c>
      <c r="AB578">
        <v>39</v>
      </c>
      <c r="AC578">
        <v>426</v>
      </c>
      <c r="AD578">
        <v>19</v>
      </c>
      <c r="AE578">
        <v>13</v>
      </c>
      <c r="AF578">
        <v>69</v>
      </c>
      <c r="AG578">
        <v>24</v>
      </c>
      <c r="AH578">
        <v>15</v>
      </c>
      <c r="AI578">
        <v>13</v>
      </c>
      <c r="AJ578">
        <v>153</v>
      </c>
      <c r="AK578">
        <v>579</v>
      </c>
    </row>
    <row r="579" spans="20:37">
      <c r="T579">
        <v>90</v>
      </c>
      <c r="U579">
        <v>42</v>
      </c>
      <c r="V579">
        <v>5</v>
      </c>
      <c r="W579">
        <v>56</v>
      </c>
      <c r="X579">
        <v>155</v>
      </c>
      <c r="Y579">
        <v>272</v>
      </c>
      <c r="Z579">
        <v>226</v>
      </c>
      <c r="AA579">
        <v>89</v>
      </c>
      <c r="AB579">
        <v>142</v>
      </c>
      <c r="AC579">
        <v>940</v>
      </c>
      <c r="AD579">
        <v>34</v>
      </c>
      <c r="AE579">
        <v>40</v>
      </c>
      <c r="AF579">
        <v>292</v>
      </c>
      <c r="AG579">
        <v>116</v>
      </c>
      <c r="AH579">
        <v>36</v>
      </c>
      <c r="AI579">
        <v>188</v>
      </c>
      <c r="AJ579">
        <v>706</v>
      </c>
      <c r="AK579">
        <v>1646</v>
      </c>
    </row>
    <row r="580" spans="20:37">
      <c r="T580">
        <v>90</v>
      </c>
      <c r="U580">
        <v>44</v>
      </c>
      <c r="V580">
        <v>5</v>
      </c>
      <c r="W580">
        <v>0</v>
      </c>
      <c r="X580">
        <v>2</v>
      </c>
      <c r="Y580">
        <v>6</v>
      </c>
      <c r="Z580">
        <v>9</v>
      </c>
      <c r="AA580">
        <v>0</v>
      </c>
      <c r="AB580">
        <v>3</v>
      </c>
      <c r="AC580">
        <v>20</v>
      </c>
      <c r="AD580">
        <v>8</v>
      </c>
      <c r="AE580">
        <v>6</v>
      </c>
      <c r="AF580">
        <v>26</v>
      </c>
      <c r="AG580">
        <v>7</v>
      </c>
      <c r="AH580">
        <v>10</v>
      </c>
      <c r="AI580">
        <v>7</v>
      </c>
      <c r="AJ580">
        <v>64</v>
      </c>
      <c r="AK580">
        <v>84</v>
      </c>
    </row>
    <row r="581" spans="20:37">
      <c r="T581">
        <v>90</v>
      </c>
      <c r="U581">
        <v>45</v>
      </c>
      <c r="V581">
        <v>5</v>
      </c>
      <c r="W581">
        <v>53</v>
      </c>
      <c r="X581">
        <v>135</v>
      </c>
      <c r="Y581">
        <v>163</v>
      </c>
      <c r="Z581">
        <v>228</v>
      </c>
      <c r="AA581">
        <v>42</v>
      </c>
      <c r="AB581">
        <v>123</v>
      </c>
      <c r="AC581">
        <v>744</v>
      </c>
      <c r="AD581">
        <v>20</v>
      </c>
      <c r="AE581">
        <v>3</v>
      </c>
      <c r="AF581">
        <v>89</v>
      </c>
      <c r="AG581">
        <v>71</v>
      </c>
      <c r="AH581">
        <v>14</v>
      </c>
      <c r="AI581">
        <v>38</v>
      </c>
      <c r="AJ581">
        <v>235</v>
      </c>
      <c r="AK581">
        <v>979</v>
      </c>
    </row>
    <row r="582" spans="20:37">
      <c r="T582">
        <v>90</v>
      </c>
      <c r="U582">
        <v>46</v>
      </c>
      <c r="V582">
        <v>5</v>
      </c>
      <c r="W582">
        <v>13</v>
      </c>
      <c r="X582">
        <v>27</v>
      </c>
      <c r="Y582">
        <v>36</v>
      </c>
      <c r="Z582">
        <v>36</v>
      </c>
      <c r="AA582">
        <v>6</v>
      </c>
      <c r="AB582">
        <v>17</v>
      </c>
      <c r="AC582">
        <v>135</v>
      </c>
      <c r="AD582">
        <v>1</v>
      </c>
      <c r="AE582">
        <v>0</v>
      </c>
      <c r="AF582">
        <v>7</v>
      </c>
      <c r="AG582">
        <v>5</v>
      </c>
      <c r="AH582">
        <v>4</v>
      </c>
      <c r="AI582">
        <v>1</v>
      </c>
      <c r="AJ582">
        <v>18</v>
      </c>
      <c r="AK582">
        <v>153</v>
      </c>
    </row>
    <row r="583" spans="20:37">
      <c r="T583">
        <v>90</v>
      </c>
      <c r="U583">
        <v>47</v>
      </c>
      <c r="V583">
        <v>5</v>
      </c>
      <c r="W583">
        <v>84</v>
      </c>
      <c r="X583">
        <v>82</v>
      </c>
      <c r="Y583">
        <v>230</v>
      </c>
      <c r="Z583">
        <v>152</v>
      </c>
      <c r="AA583">
        <v>112</v>
      </c>
      <c r="AB583">
        <v>96</v>
      </c>
      <c r="AC583">
        <v>756</v>
      </c>
      <c r="AD583">
        <v>43</v>
      </c>
      <c r="AE583">
        <v>0</v>
      </c>
      <c r="AF583">
        <v>178</v>
      </c>
      <c r="AG583">
        <v>80</v>
      </c>
      <c r="AH583">
        <v>40</v>
      </c>
      <c r="AI583">
        <v>80</v>
      </c>
      <c r="AJ583">
        <v>421</v>
      </c>
      <c r="AK583">
        <v>1177</v>
      </c>
    </row>
    <row r="584" spans="20:37">
      <c r="T584">
        <v>90</v>
      </c>
      <c r="U584">
        <v>48</v>
      </c>
      <c r="V584">
        <v>5</v>
      </c>
      <c r="W584">
        <v>209</v>
      </c>
      <c r="X584">
        <v>391</v>
      </c>
      <c r="Y584">
        <v>174</v>
      </c>
      <c r="Z584">
        <v>555</v>
      </c>
      <c r="AA584">
        <v>105</v>
      </c>
      <c r="AB584">
        <v>345</v>
      </c>
      <c r="AC584">
        <v>1779</v>
      </c>
      <c r="AD584">
        <v>234</v>
      </c>
      <c r="AE584">
        <v>157</v>
      </c>
      <c r="AF584">
        <v>375</v>
      </c>
      <c r="AG584">
        <v>74</v>
      </c>
      <c r="AH584">
        <v>24</v>
      </c>
      <c r="AI584">
        <v>607</v>
      </c>
      <c r="AJ584">
        <v>1471</v>
      </c>
      <c r="AK584">
        <v>3250</v>
      </c>
    </row>
    <row r="585" spans="20:37">
      <c r="T585">
        <v>90</v>
      </c>
      <c r="U585">
        <v>49</v>
      </c>
      <c r="V585">
        <v>5</v>
      </c>
      <c r="W585">
        <v>66</v>
      </c>
      <c r="X585">
        <v>40</v>
      </c>
      <c r="Y585">
        <v>26</v>
      </c>
      <c r="Z585">
        <v>21</v>
      </c>
      <c r="AA585">
        <v>8</v>
      </c>
      <c r="AB585">
        <v>8</v>
      </c>
      <c r="AC585">
        <v>169</v>
      </c>
      <c r="AD585">
        <v>29</v>
      </c>
      <c r="AE585">
        <v>2</v>
      </c>
      <c r="AF585">
        <v>25</v>
      </c>
      <c r="AG585">
        <v>24</v>
      </c>
      <c r="AH585">
        <v>6</v>
      </c>
      <c r="AI585">
        <v>17</v>
      </c>
      <c r="AJ585">
        <v>103</v>
      </c>
      <c r="AK585">
        <v>272</v>
      </c>
    </row>
    <row r="586" spans="20:37">
      <c r="T586">
        <v>90</v>
      </c>
      <c r="U586">
        <v>50</v>
      </c>
      <c r="V586">
        <v>5</v>
      </c>
      <c r="W586">
        <v>8</v>
      </c>
      <c r="X586">
        <v>17</v>
      </c>
      <c r="Y586">
        <v>11</v>
      </c>
      <c r="Z586">
        <v>22</v>
      </c>
      <c r="AA586">
        <v>2</v>
      </c>
      <c r="AB586">
        <v>16</v>
      </c>
      <c r="AC586">
        <v>76</v>
      </c>
      <c r="AD586">
        <v>0</v>
      </c>
      <c r="AE586">
        <v>3</v>
      </c>
      <c r="AF586">
        <v>5</v>
      </c>
      <c r="AG586">
        <v>2</v>
      </c>
      <c r="AH586">
        <v>2</v>
      </c>
      <c r="AI586">
        <v>2</v>
      </c>
      <c r="AJ586">
        <v>14</v>
      </c>
      <c r="AK586">
        <v>90</v>
      </c>
    </row>
    <row r="587" spans="20:37">
      <c r="T587">
        <v>90</v>
      </c>
      <c r="U587">
        <v>51</v>
      </c>
      <c r="V587">
        <v>5</v>
      </c>
      <c r="W587">
        <v>79</v>
      </c>
      <c r="X587">
        <v>135</v>
      </c>
      <c r="Y587">
        <v>164</v>
      </c>
      <c r="Z587">
        <v>207</v>
      </c>
      <c r="AA587">
        <v>30</v>
      </c>
      <c r="AB587">
        <v>99</v>
      </c>
      <c r="AC587">
        <v>714</v>
      </c>
      <c r="AD587">
        <v>52</v>
      </c>
      <c r="AE587">
        <v>10</v>
      </c>
      <c r="AF587">
        <v>116</v>
      </c>
      <c r="AG587">
        <v>102</v>
      </c>
      <c r="AH587">
        <v>41</v>
      </c>
      <c r="AI587">
        <v>44</v>
      </c>
      <c r="AJ587">
        <v>365</v>
      </c>
      <c r="AK587">
        <v>1079</v>
      </c>
    </row>
    <row r="588" spans="20:37">
      <c r="T588">
        <v>90</v>
      </c>
      <c r="U588">
        <v>53</v>
      </c>
      <c r="V588">
        <v>5</v>
      </c>
      <c r="W588">
        <v>56</v>
      </c>
      <c r="X588">
        <v>107</v>
      </c>
      <c r="Y588">
        <v>81</v>
      </c>
      <c r="Z588">
        <v>150</v>
      </c>
      <c r="AA588">
        <v>52</v>
      </c>
      <c r="AB588">
        <v>52</v>
      </c>
      <c r="AC588">
        <v>498</v>
      </c>
      <c r="AD588">
        <v>40</v>
      </c>
      <c r="AE588">
        <v>24</v>
      </c>
      <c r="AF588">
        <v>113</v>
      </c>
      <c r="AG588">
        <v>69</v>
      </c>
      <c r="AH588">
        <v>40</v>
      </c>
      <c r="AI588">
        <v>41</v>
      </c>
      <c r="AJ588">
        <v>327</v>
      </c>
      <c r="AK588">
        <v>825</v>
      </c>
    </row>
    <row r="589" spans="20:37">
      <c r="T589">
        <v>90</v>
      </c>
      <c r="U589">
        <v>54</v>
      </c>
      <c r="V589">
        <v>5</v>
      </c>
      <c r="W589">
        <v>47</v>
      </c>
      <c r="X589">
        <v>37</v>
      </c>
      <c r="Y589">
        <v>106</v>
      </c>
      <c r="Z589">
        <v>159</v>
      </c>
      <c r="AA589">
        <v>13</v>
      </c>
      <c r="AB589">
        <v>39</v>
      </c>
      <c r="AC589">
        <v>401</v>
      </c>
      <c r="AD589">
        <v>13</v>
      </c>
      <c r="AE589">
        <v>0</v>
      </c>
      <c r="AF589">
        <v>36</v>
      </c>
      <c r="AG589">
        <v>11</v>
      </c>
      <c r="AH589">
        <v>9</v>
      </c>
      <c r="AI589">
        <v>11</v>
      </c>
      <c r="AJ589">
        <v>80</v>
      </c>
      <c r="AK589">
        <v>481</v>
      </c>
    </row>
    <row r="590" spans="20:37">
      <c r="T590">
        <v>90</v>
      </c>
      <c r="U590">
        <v>55</v>
      </c>
      <c r="V590">
        <v>5</v>
      </c>
      <c r="W590">
        <v>25</v>
      </c>
      <c r="X590">
        <v>160</v>
      </c>
      <c r="Y590">
        <v>148</v>
      </c>
      <c r="Z590">
        <v>139</v>
      </c>
      <c r="AA590">
        <v>33</v>
      </c>
      <c r="AB590">
        <v>85</v>
      </c>
      <c r="AC590">
        <v>590</v>
      </c>
      <c r="AD590">
        <v>10</v>
      </c>
      <c r="AE590">
        <v>6</v>
      </c>
      <c r="AF590">
        <v>69</v>
      </c>
      <c r="AG590">
        <v>58</v>
      </c>
      <c r="AH590">
        <v>13</v>
      </c>
      <c r="AI590">
        <v>23</v>
      </c>
      <c r="AJ590">
        <v>179</v>
      </c>
      <c r="AK590">
        <v>769</v>
      </c>
    </row>
    <row r="591" spans="20:37">
      <c r="T591">
        <v>90</v>
      </c>
      <c r="U591">
        <v>56</v>
      </c>
      <c r="V591">
        <v>5</v>
      </c>
      <c r="W591">
        <v>37</v>
      </c>
      <c r="X591">
        <v>16</v>
      </c>
      <c r="Y591">
        <v>23</v>
      </c>
      <c r="Z591">
        <v>15</v>
      </c>
      <c r="AA591">
        <v>8</v>
      </c>
      <c r="AB591">
        <v>3</v>
      </c>
      <c r="AC591">
        <v>102</v>
      </c>
      <c r="AD591">
        <v>1</v>
      </c>
      <c r="AE591">
        <v>2</v>
      </c>
      <c r="AF591">
        <v>8</v>
      </c>
      <c r="AG591">
        <v>8</v>
      </c>
      <c r="AH591">
        <v>4</v>
      </c>
      <c r="AI591">
        <v>0</v>
      </c>
      <c r="AJ591">
        <v>23</v>
      </c>
      <c r="AK591">
        <v>125</v>
      </c>
    </row>
    <row r="592" spans="20:37">
      <c r="T592">
        <v>90</v>
      </c>
      <c r="U592">
        <v>57</v>
      </c>
      <c r="V592">
        <v>5</v>
      </c>
      <c r="W592">
        <v>2707</v>
      </c>
      <c r="X592">
        <v>4811</v>
      </c>
      <c r="Y592">
        <v>5082</v>
      </c>
      <c r="Z592">
        <v>6972</v>
      </c>
      <c r="AA592">
        <v>1880</v>
      </c>
      <c r="AB592">
        <v>4334</v>
      </c>
      <c r="AC592">
        <v>25786</v>
      </c>
      <c r="AD592">
        <v>2252</v>
      </c>
      <c r="AE592">
        <v>1099</v>
      </c>
      <c r="AF592">
        <v>6660</v>
      </c>
      <c r="AG592">
        <v>3983</v>
      </c>
      <c r="AH592">
        <v>1427</v>
      </c>
      <c r="AI592">
        <v>3392</v>
      </c>
      <c r="AJ592">
        <v>18813</v>
      </c>
      <c r="AK592">
        <v>44599</v>
      </c>
    </row>
    <row r="593" spans="20:37">
      <c r="T593">
        <v>90</v>
      </c>
      <c r="U593">
        <v>72</v>
      </c>
      <c r="V593">
        <v>5</v>
      </c>
      <c r="W593">
        <v>38</v>
      </c>
      <c r="X593">
        <v>30</v>
      </c>
      <c r="Y593">
        <v>39</v>
      </c>
      <c r="Z593">
        <v>50</v>
      </c>
      <c r="AA593">
        <v>12</v>
      </c>
      <c r="AB593">
        <v>66</v>
      </c>
      <c r="AC593">
        <v>235</v>
      </c>
      <c r="AD593">
        <v>76</v>
      </c>
      <c r="AE593">
        <v>14</v>
      </c>
      <c r="AF593">
        <v>6</v>
      </c>
      <c r="AG593">
        <v>13</v>
      </c>
      <c r="AH593">
        <v>27</v>
      </c>
      <c r="AI593">
        <v>102</v>
      </c>
      <c r="AJ593">
        <v>238</v>
      </c>
      <c r="AK593">
        <v>473</v>
      </c>
    </row>
    <row r="594" spans="20:37">
      <c r="T594">
        <v>90</v>
      </c>
      <c r="U594">
        <v>99</v>
      </c>
      <c r="V594">
        <v>5</v>
      </c>
      <c r="W594">
        <v>2745</v>
      </c>
      <c r="X594">
        <v>4841</v>
      </c>
      <c r="Y594">
        <v>5121</v>
      </c>
      <c r="Z594">
        <v>7022</v>
      </c>
      <c r="AA594">
        <v>1892</v>
      </c>
      <c r="AB594">
        <v>4400</v>
      </c>
      <c r="AC594">
        <v>26021</v>
      </c>
      <c r="AD594">
        <v>2328</v>
      </c>
      <c r="AE594">
        <v>1113</v>
      </c>
      <c r="AF594">
        <v>6666</v>
      </c>
      <c r="AG594">
        <v>3996</v>
      </c>
      <c r="AH594">
        <v>1454</v>
      </c>
      <c r="AI594">
        <v>3494</v>
      </c>
      <c r="AJ594">
        <v>19051</v>
      </c>
      <c r="AK594">
        <v>45072</v>
      </c>
    </row>
    <row r="595" spans="20:37">
      <c r="T595">
        <v>91</v>
      </c>
      <c r="U595">
        <v>1</v>
      </c>
      <c r="V595">
        <v>5</v>
      </c>
      <c r="W595">
        <v>62</v>
      </c>
      <c r="X595">
        <v>186</v>
      </c>
      <c r="Y595">
        <v>139</v>
      </c>
      <c r="Z595">
        <v>230</v>
      </c>
      <c r="AA595">
        <v>59</v>
      </c>
      <c r="AB595">
        <v>123</v>
      </c>
      <c r="AC595">
        <v>799</v>
      </c>
      <c r="AD595">
        <v>31</v>
      </c>
      <c r="AE595">
        <v>0</v>
      </c>
      <c r="AF595">
        <v>119</v>
      </c>
      <c r="AG595">
        <v>89</v>
      </c>
      <c r="AH595">
        <v>29</v>
      </c>
      <c r="AI595">
        <v>49</v>
      </c>
      <c r="AJ595">
        <v>317</v>
      </c>
      <c r="AK595">
        <v>1116</v>
      </c>
    </row>
    <row r="596" spans="20:37">
      <c r="T596">
        <v>91</v>
      </c>
      <c r="U596">
        <v>2</v>
      </c>
      <c r="V596">
        <v>5</v>
      </c>
      <c r="W596">
        <v>24</v>
      </c>
      <c r="X596">
        <v>1</v>
      </c>
      <c r="Y596">
        <v>7</v>
      </c>
      <c r="Z596">
        <v>23</v>
      </c>
      <c r="AA596">
        <v>1</v>
      </c>
      <c r="AB596">
        <v>7</v>
      </c>
      <c r="AC596">
        <v>63</v>
      </c>
      <c r="AD596">
        <v>4</v>
      </c>
      <c r="AE596">
        <v>0</v>
      </c>
      <c r="AF596">
        <v>16</v>
      </c>
      <c r="AG596">
        <v>5</v>
      </c>
      <c r="AH596">
        <v>4</v>
      </c>
      <c r="AI596">
        <v>9</v>
      </c>
      <c r="AJ596">
        <v>38</v>
      </c>
      <c r="AK596">
        <v>101</v>
      </c>
    </row>
    <row r="597" spans="20:37">
      <c r="T597">
        <v>91</v>
      </c>
      <c r="U597">
        <v>4</v>
      </c>
      <c r="V597">
        <v>5</v>
      </c>
      <c r="W597">
        <v>122</v>
      </c>
      <c r="X597">
        <v>73</v>
      </c>
      <c r="Y597">
        <v>106</v>
      </c>
      <c r="Z597">
        <v>99</v>
      </c>
      <c r="AA597">
        <v>2</v>
      </c>
      <c r="AB597">
        <v>120</v>
      </c>
      <c r="AC597">
        <v>522</v>
      </c>
      <c r="AD597">
        <v>17</v>
      </c>
      <c r="AE597">
        <v>4</v>
      </c>
      <c r="AF597">
        <v>168</v>
      </c>
      <c r="AG597">
        <v>54</v>
      </c>
      <c r="AH597">
        <v>14</v>
      </c>
      <c r="AI597">
        <v>37</v>
      </c>
      <c r="AJ597">
        <v>294</v>
      </c>
      <c r="AK597">
        <v>816</v>
      </c>
    </row>
    <row r="598" spans="20:37">
      <c r="T598">
        <v>91</v>
      </c>
      <c r="U598">
        <v>5</v>
      </c>
      <c r="V598">
        <v>5</v>
      </c>
      <c r="W598">
        <v>29</v>
      </c>
      <c r="X598">
        <v>107</v>
      </c>
      <c r="Y598">
        <v>98</v>
      </c>
      <c r="Z598">
        <v>195</v>
      </c>
      <c r="AA598">
        <v>20</v>
      </c>
      <c r="AB598">
        <v>58</v>
      </c>
      <c r="AC598">
        <v>507</v>
      </c>
      <c r="AD598">
        <v>19</v>
      </c>
      <c r="AE598">
        <v>13</v>
      </c>
      <c r="AF598">
        <v>44</v>
      </c>
      <c r="AG598">
        <v>19</v>
      </c>
      <c r="AH598">
        <v>2</v>
      </c>
      <c r="AI598">
        <v>4</v>
      </c>
      <c r="AJ598">
        <v>101</v>
      </c>
      <c r="AK598">
        <v>608</v>
      </c>
    </row>
    <row r="599" spans="20:37">
      <c r="T599">
        <v>91</v>
      </c>
      <c r="U599">
        <v>6</v>
      </c>
      <c r="V599">
        <v>5</v>
      </c>
      <c r="W599">
        <v>276</v>
      </c>
      <c r="X599">
        <v>296</v>
      </c>
      <c r="Y599">
        <v>423</v>
      </c>
      <c r="Z599">
        <v>524</v>
      </c>
      <c r="AA599">
        <v>133</v>
      </c>
      <c r="AB599">
        <v>278</v>
      </c>
      <c r="AC599">
        <v>1930</v>
      </c>
      <c r="AD599">
        <v>315</v>
      </c>
      <c r="AE599">
        <v>384</v>
      </c>
      <c r="AF599">
        <v>1038</v>
      </c>
      <c r="AG599">
        <v>576</v>
      </c>
      <c r="AH599">
        <v>163</v>
      </c>
      <c r="AI599">
        <v>282</v>
      </c>
      <c r="AJ599">
        <v>2758</v>
      </c>
      <c r="AK599">
        <v>4688</v>
      </c>
    </row>
    <row r="600" spans="20:37">
      <c r="T600">
        <v>91</v>
      </c>
      <c r="U600">
        <v>8</v>
      </c>
      <c r="V600">
        <v>5</v>
      </c>
      <c r="W600">
        <v>61</v>
      </c>
      <c r="X600">
        <v>86</v>
      </c>
      <c r="Y600">
        <v>42</v>
      </c>
      <c r="Z600">
        <v>79</v>
      </c>
      <c r="AA600">
        <v>32</v>
      </c>
      <c r="AB600">
        <v>55</v>
      </c>
      <c r="AC600">
        <v>355</v>
      </c>
      <c r="AD600">
        <v>28</v>
      </c>
      <c r="AE600">
        <v>22</v>
      </c>
      <c r="AF600">
        <v>72</v>
      </c>
      <c r="AG600">
        <v>34</v>
      </c>
      <c r="AH600">
        <v>15</v>
      </c>
      <c r="AI600">
        <v>17</v>
      </c>
      <c r="AJ600">
        <v>188</v>
      </c>
      <c r="AK600">
        <v>543</v>
      </c>
    </row>
    <row r="601" spans="20:37">
      <c r="T601">
        <v>91</v>
      </c>
      <c r="U601">
        <v>9</v>
      </c>
      <c r="V601">
        <v>5</v>
      </c>
      <c r="W601">
        <v>11</v>
      </c>
      <c r="X601">
        <v>10</v>
      </c>
      <c r="Y601">
        <v>21</v>
      </c>
      <c r="Z601">
        <v>24</v>
      </c>
      <c r="AA601">
        <v>14</v>
      </c>
      <c r="AB601">
        <v>7</v>
      </c>
      <c r="AC601">
        <v>87</v>
      </c>
      <c r="AD601">
        <v>28</v>
      </c>
      <c r="AE601">
        <v>21</v>
      </c>
      <c r="AF601">
        <v>57</v>
      </c>
      <c r="AG601">
        <v>59</v>
      </c>
      <c r="AH601">
        <v>30</v>
      </c>
      <c r="AI601">
        <v>28</v>
      </c>
      <c r="AJ601">
        <v>223</v>
      </c>
      <c r="AK601">
        <v>310</v>
      </c>
    </row>
    <row r="602" spans="20:37">
      <c r="T602">
        <v>91</v>
      </c>
      <c r="U602">
        <v>10</v>
      </c>
      <c r="V602">
        <v>5</v>
      </c>
      <c r="W602">
        <v>0</v>
      </c>
      <c r="X602">
        <v>22</v>
      </c>
      <c r="Y602">
        <v>8</v>
      </c>
      <c r="Z602">
        <v>16</v>
      </c>
      <c r="AA602">
        <v>0</v>
      </c>
      <c r="AB602">
        <v>15</v>
      </c>
      <c r="AC602">
        <v>61</v>
      </c>
      <c r="AD602">
        <v>9</v>
      </c>
      <c r="AE602">
        <v>0</v>
      </c>
      <c r="AF602">
        <v>17</v>
      </c>
      <c r="AG602">
        <v>9</v>
      </c>
      <c r="AH602">
        <v>4</v>
      </c>
      <c r="AI602">
        <v>2</v>
      </c>
      <c r="AJ602">
        <v>41</v>
      </c>
      <c r="AK602">
        <v>102</v>
      </c>
    </row>
    <row r="603" spans="20:37">
      <c r="T603">
        <v>91</v>
      </c>
      <c r="U603">
        <v>11</v>
      </c>
      <c r="V603">
        <v>5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4</v>
      </c>
      <c r="AE603">
        <v>4</v>
      </c>
      <c r="AF603">
        <v>22</v>
      </c>
      <c r="AG603">
        <v>21</v>
      </c>
      <c r="AH603">
        <v>5</v>
      </c>
      <c r="AI603">
        <v>7</v>
      </c>
      <c r="AJ603">
        <v>63</v>
      </c>
      <c r="AK603">
        <v>63</v>
      </c>
    </row>
    <row r="604" spans="20:37">
      <c r="T604">
        <v>91</v>
      </c>
      <c r="U604">
        <v>12</v>
      </c>
      <c r="V604">
        <v>5</v>
      </c>
      <c r="W604">
        <v>131</v>
      </c>
      <c r="X604">
        <v>321</v>
      </c>
      <c r="Y604">
        <v>141</v>
      </c>
      <c r="Z604">
        <v>112</v>
      </c>
      <c r="AA604">
        <v>94</v>
      </c>
      <c r="AB604">
        <v>365</v>
      </c>
      <c r="AC604">
        <v>1164</v>
      </c>
      <c r="AD604">
        <v>94</v>
      </c>
      <c r="AE604">
        <v>15</v>
      </c>
      <c r="AF604">
        <v>516</v>
      </c>
      <c r="AG604">
        <v>257</v>
      </c>
      <c r="AH604">
        <v>0</v>
      </c>
      <c r="AI604">
        <v>417</v>
      </c>
      <c r="AJ604">
        <v>1299</v>
      </c>
      <c r="AK604">
        <v>2463</v>
      </c>
    </row>
    <row r="605" spans="20:37">
      <c r="T605">
        <v>91</v>
      </c>
      <c r="U605">
        <v>13</v>
      </c>
      <c r="V605">
        <v>5</v>
      </c>
      <c r="W605">
        <v>67</v>
      </c>
      <c r="X605">
        <v>126</v>
      </c>
      <c r="Y605">
        <v>242</v>
      </c>
      <c r="Z605">
        <v>233</v>
      </c>
      <c r="AA605">
        <v>49</v>
      </c>
      <c r="AB605">
        <v>152</v>
      </c>
      <c r="AC605">
        <v>869</v>
      </c>
      <c r="AD605">
        <v>70</v>
      </c>
      <c r="AE605">
        <v>17</v>
      </c>
      <c r="AF605">
        <v>153</v>
      </c>
      <c r="AG605">
        <v>118</v>
      </c>
      <c r="AH605">
        <v>39</v>
      </c>
      <c r="AI605">
        <v>123</v>
      </c>
      <c r="AJ605">
        <v>520</v>
      </c>
      <c r="AK605">
        <v>1389</v>
      </c>
    </row>
    <row r="606" spans="20:37">
      <c r="T606">
        <v>91</v>
      </c>
      <c r="U606">
        <v>15</v>
      </c>
      <c r="V606">
        <v>5</v>
      </c>
      <c r="W606">
        <v>2</v>
      </c>
      <c r="X606">
        <v>4</v>
      </c>
      <c r="Y606">
        <v>41</v>
      </c>
      <c r="Z606">
        <v>19</v>
      </c>
      <c r="AA606">
        <v>6</v>
      </c>
      <c r="AB606">
        <v>14</v>
      </c>
      <c r="AC606">
        <v>86</v>
      </c>
      <c r="AD606">
        <v>5</v>
      </c>
      <c r="AE606">
        <v>8</v>
      </c>
      <c r="AF606">
        <v>14</v>
      </c>
      <c r="AG606">
        <v>9</v>
      </c>
      <c r="AH606">
        <v>7</v>
      </c>
      <c r="AI606">
        <v>6</v>
      </c>
      <c r="AJ606">
        <v>49</v>
      </c>
      <c r="AK606">
        <v>135</v>
      </c>
    </row>
    <row r="607" spans="20:37">
      <c r="T607">
        <v>91</v>
      </c>
      <c r="U607">
        <v>16</v>
      </c>
      <c r="V607">
        <v>5</v>
      </c>
      <c r="W607">
        <v>27</v>
      </c>
      <c r="X607">
        <v>57</v>
      </c>
      <c r="Y607">
        <v>30</v>
      </c>
      <c r="Z607">
        <v>51</v>
      </c>
      <c r="AA607">
        <v>19</v>
      </c>
      <c r="AB607">
        <v>45</v>
      </c>
      <c r="AC607">
        <v>229</v>
      </c>
      <c r="AD607">
        <v>5</v>
      </c>
      <c r="AE607">
        <v>0</v>
      </c>
      <c r="AF607">
        <v>7</v>
      </c>
      <c r="AG607">
        <v>17</v>
      </c>
      <c r="AH607">
        <v>1</v>
      </c>
      <c r="AI607">
        <v>5</v>
      </c>
      <c r="AJ607">
        <v>35</v>
      </c>
      <c r="AK607">
        <v>264</v>
      </c>
    </row>
    <row r="608" spans="20:37">
      <c r="T608">
        <v>91</v>
      </c>
      <c r="U608">
        <v>17</v>
      </c>
      <c r="V608">
        <v>5</v>
      </c>
      <c r="W608">
        <v>70</v>
      </c>
      <c r="X608">
        <v>99</v>
      </c>
      <c r="Y608">
        <v>181</v>
      </c>
      <c r="Z608">
        <v>184</v>
      </c>
      <c r="AA608">
        <v>15</v>
      </c>
      <c r="AB608">
        <v>125</v>
      </c>
      <c r="AC608">
        <v>674</v>
      </c>
      <c r="AD608">
        <v>94</v>
      </c>
      <c r="AE608">
        <v>10</v>
      </c>
      <c r="AF608">
        <v>271</v>
      </c>
      <c r="AG608">
        <v>178</v>
      </c>
      <c r="AH608">
        <v>97</v>
      </c>
      <c r="AI608">
        <v>124</v>
      </c>
      <c r="AJ608">
        <v>774</v>
      </c>
      <c r="AK608">
        <v>1448</v>
      </c>
    </row>
    <row r="609" spans="20:37">
      <c r="T609">
        <v>91</v>
      </c>
      <c r="U609">
        <v>18</v>
      </c>
      <c r="V609">
        <v>5</v>
      </c>
      <c r="W609">
        <v>61</v>
      </c>
      <c r="X609">
        <v>70</v>
      </c>
      <c r="Y609">
        <v>172</v>
      </c>
      <c r="Z609">
        <v>197</v>
      </c>
      <c r="AA609">
        <v>45</v>
      </c>
      <c r="AB609">
        <v>161</v>
      </c>
      <c r="AC609">
        <v>706</v>
      </c>
      <c r="AD609">
        <v>24</v>
      </c>
      <c r="AE609">
        <v>12</v>
      </c>
      <c r="AF609">
        <v>130</v>
      </c>
      <c r="AG609">
        <v>71</v>
      </c>
      <c r="AH609">
        <v>35</v>
      </c>
      <c r="AI609">
        <v>44</v>
      </c>
      <c r="AJ609">
        <v>316</v>
      </c>
      <c r="AK609">
        <v>1022</v>
      </c>
    </row>
    <row r="610" spans="20:37">
      <c r="T610">
        <v>91</v>
      </c>
      <c r="U610">
        <v>19</v>
      </c>
      <c r="V610">
        <v>5</v>
      </c>
      <c r="W610">
        <v>26</v>
      </c>
      <c r="X610">
        <v>109</v>
      </c>
      <c r="Y610">
        <v>85</v>
      </c>
      <c r="Z610">
        <v>86</v>
      </c>
      <c r="AA610">
        <v>29</v>
      </c>
      <c r="AB610">
        <v>50</v>
      </c>
      <c r="AC610">
        <v>385</v>
      </c>
      <c r="AD610">
        <v>10</v>
      </c>
      <c r="AE610">
        <v>0</v>
      </c>
      <c r="AF610">
        <v>43</v>
      </c>
      <c r="AG610">
        <v>24</v>
      </c>
      <c r="AH610">
        <v>10</v>
      </c>
      <c r="AI610">
        <v>16</v>
      </c>
      <c r="AJ610">
        <v>103</v>
      </c>
      <c r="AK610">
        <v>488</v>
      </c>
    </row>
    <row r="611" spans="20:37">
      <c r="T611">
        <v>91</v>
      </c>
      <c r="U611">
        <v>20</v>
      </c>
      <c r="V611">
        <v>5</v>
      </c>
      <c r="W611">
        <v>17</v>
      </c>
      <c r="X611">
        <v>87</v>
      </c>
      <c r="Y611">
        <v>45</v>
      </c>
      <c r="Z611">
        <v>99</v>
      </c>
      <c r="AA611">
        <v>12</v>
      </c>
      <c r="AB611">
        <v>55</v>
      </c>
      <c r="AC611">
        <v>315</v>
      </c>
      <c r="AD611">
        <v>12</v>
      </c>
      <c r="AE611">
        <v>2</v>
      </c>
      <c r="AF611">
        <v>14</v>
      </c>
      <c r="AG611">
        <v>30</v>
      </c>
      <c r="AH611">
        <v>11</v>
      </c>
      <c r="AI611">
        <v>25</v>
      </c>
      <c r="AJ611">
        <v>94</v>
      </c>
      <c r="AK611">
        <v>409</v>
      </c>
    </row>
    <row r="612" spans="20:37">
      <c r="T612">
        <v>91</v>
      </c>
      <c r="U612">
        <v>21</v>
      </c>
      <c r="V612">
        <v>5</v>
      </c>
      <c r="W612">
        <v>45</v>
      </c>
      <c r="X612">
        <v>107</v>
      </c>
      <c r="Y612">
        <v>104</v>
      </c>
      <c r="Z612">
        <v>219</v>
      </c>
      <c r="AA612">
        <v>104</v>
      </c>
      <c r="AB612">
        <v>79</v>
      </c>
      <c r="AC612">
        <v>658</v>
      </c>
      <c r="AD612">
        <v>30</v>
      </c>
      <c r="AE612">
        <v>4</v>
      </c>
      <c r="AF612">
        <v>53</v>
      </c>
      <c r="AG612">
        <v>43</v>
      </c>
      <c r="AH612">
        <v>15</v>
      </c>
      <c r="AI612">
        <v>23</v>
      </c>
      <c r="AJ612">
        <v>168</v>
      </c>
      <c r="AK612">
        <v>826</v>
      </c>
    </row>
    <row r="613" spans="20:37">
      <c r="T613">
        <v>91</v>
      </c>
      <c r="U613">
        <v>22</v>
      </c>
      <c r="V613">
        <v>5</v>
      </c>
      <c r="W613">
        <v>67</v>
      </c>
      <c r="X613">
        <v>76</v>
      </c>
      <c r="Y613">
        <v>85</v>
      </c>
      <c r="Z613">
        <v>224</v>
      </c>
      <c r="AA613">
        <v>47</v>
      </c>
      <c r="AB613">
        <v>100</v>
      </c>
      <c r="AC613">
        <v>599</v>
      </c>
      <c r="AD613">
        <v>30</v>
      </c>
      <c r="AE613">
        <v>8</v>
      </c>
      <c r="AF613">
        <v>95</v>
      </c>
      <c r="AG613">
        <v>59</v>
      </c>
      <c r="AH613">
        <v>15</v>
      </c>
      <c r="AI613">
        <v>56</v>
      </c>
      <c r="AJ613">
        <v>263</v>
      </c>
      <c r="AK613">
        <v>862</v>
      </c>
    </row>
    <row r="614" spans="20:37">
      <c r="T614">
        <v>91</v>
      </c>
      <c r="U614">
        <v>23</v>
      </c>
      <c r="V614">
        <v>5</v>
      </c>
      <c r="W614">
        <v>22</v>
      </c>
      <c r="X614">
        <v>24</v>
      </c>
      <c r="Y614">
        <v>29</v>
      </c>
      <c r="Z614">
        <v>48</v>
      </c>
      <c r="AA614">
        <v>17</v>
      </c>
      <c r="AB614">
        <v>33</v>
      </c>
      <c r="AC614">
        <v>173</v>
      </c>
      <c r="AD614">
        <v>4</v>
      </c>
      <c r="AE614">
        <v>1</v>
      </c>
      <c r="AF614">
        <v>9</v>
      </c>
      <c r="AG614">
        <v>3</v>
      </c>
      <c r="AH614">
        <v>11</v>
      </c>
      <c r="AI614">
        <v>4</v>
      </c>
      <c r="AJ614">
        <v>32</v>
      </c>
      <c r="AK614">
        <v>205</v>
      </c>
    </row>
    <row r="615" spans="20:37">
      <c r="T615">
        <v>91</v>
      </c>
      <c r="U615">
        <v>24</v>
      </c>
      <c r="V615">
        <v>5</v>
      </c>
      <c r="W615">
        <v>30</v>
      </c>
      <c r="X615">
        <v>67</v>
      </c>
      <c r="Y615">
        <v>65</v>
      </c>
      <c r="Z615">
        <v>77</v>
      </c>
      <c r="AA615">
        <v>17</v>
      </c>
      <c r="AB615">
        <v>58</v>
      </c>
      <c r="AC615">
        <v>314</v>
      </c>
      <c r="AD615">
        <v>36</v>
      </c>
      <c r="AE615">
        <v>34</v>
      </c>
      <c r="AF615">
        <v>151</v>
      </c>
      <c r="AG615">
        <v>73</v>
      </c>
      <c r="AH615">
        <v>39</v>
      </c>
      <c r="AI615">
        <v>47</v>
      </c>
      <c r="AJ615">
        <v>380</v>
      </c>
      <c r="AK615">
        <v>694</v>
      </c>
    </row>
    <row r="616" spans="20:37">
      <c r="T616">
        <v>91</v>
      </c>
      <c r="U616">
        <v>25</v>
      </c>
      <c r="V616">
        <v>5</v>
      </c>
      <c r="W616">
        <v>9</v>
      </c>
      <c r="X616">
        <v>10</v>
      </c>
      <c r="Y616">
        <v>26</v>
      </c>
      <c r="Z616">
        <v>25</v>
      </c>
      <c r="AA616">
        <v>19</v>
      </c>
      <c r="AB616">
        <v>36</v>
      </c>
      <c r="AC616">
        <v>125</v>
      </c>
      <c r="AD616">
        <v>35</v>
      </c>
      <c r="AE616">
        <v>12</v>
      </c>
      <c r="AF616">
        <v>146</v>
      </c>
      <c r="AG616">
        <v>85</v>
      </c>
      <c r="AH616">
        <v>50</v>
      </c>
      <c r="AI616">
        <v>99</v>
      </c>
      <c r="AJ616">
        <v>427</v>
      </c>
      <c r="AK616">
        <v>552</v>
      </c>
    </row>
    <row r="617" spans="20:37">
      <c r="T617">
        <v>91</v>
      </c>
      <c r="U617">
        <v>26</v>
      </c>
      <c r="V617">
        <v>5</v>
      </c>
      <c r="W617">
        <v>32</v>
      </c>
      <c r="X617">
        <v>104</v>
      </c>
      <c r="Y617">
        <v>119</v>
      </c>
      <c r="Z617">
        <v>273</v>
      </c>
      <c r="AA617">
        <v>61</v>
      </c>
      <c r="AB617">
        <v>145</v>
      </c>
      <c r="AC617">
        <v>734</v>
      </c>
      <c r="AD617">
        <v>56</v>
      </c>
      <c r="AE617">
        <v>23</v>
      </c>
      <c r="AF617">
        <v>256</v>
      </c>
      <c r="AG617">
        <v>207</v>
      </c>
      <c r="AH617">
        <v>41</v>
      </c>
      <c r="AI617">
        <v>104</v>
      </c>
      <c r="AJ617">
        <v>687</v>
      </c>
      <c r="AK617">
        <v>1421</v>
      </c>
    </row>
    <row r="618" spans="20:37">
      <c r="T618">
        <v>91</v>
      </c>
      <c r="U618">
        <v>27</v>
      </c>
      <c r="V618">
        <v>5</v>
      </c>
      <c r="W618">
        <v>24</v>
      </c>
      <c r="X618">
        <v>81</v>
      </c>
      <c r="Y618">
        <v>77</v>
      </c>
      <c r="Z618">
        <v>121</v>
      </c>
      <c r="AA618">
        <v>25</v>
      </c>
      <c r="AB618">
        <v>53</v>
      </c>
      <c r="AC618">
        <v>381</v>
      </c>
      <c r="AD618">
        <v>10</v>
      </c>
      <c r="AE618">
        <v>13</v>
      </c>
      <c r="AF618">
        <v>33</v>
      </c>
      <c r="AG618">
        <v>44</v>
      </c>
      <c r="AH618">
        <v>27</v>
      </c>
      <c r="AI618">
        <v>23</v>
      </c>
      <c r="AJ618">
        <v>150</v>
      </c>
      <c r="AK618">
        <v>531</v>
      </c>
    </row>
    <row r="619" spans="20:37">
      <c r="T619">
        <v>91</v>
      </c>
      <c r="U619">
        <v>28</v>
      </c>
      <c r="V619">
        <v>5</v>
      </c>
      <c r="W619">
        <v>40</v>
      </c>
      <c r="X619">
        <v>123</v>
      </c>
      <c r="Y619">
        <v>160</v>
      </c>
      <c r="Z619">
        <v>153</v>
      </c>
      <c r="AA619">
        <v>20</v>
      </c>
      <c r="AB619">
        <v>97</v>
      </c>
      <c r="AC619">
        <v>593</v>
      </c>
      <c r="AD619">
        <v>9</v>
      </c>
      <c r="AE619">
        <v>3</v>
      </c>
      <c r="AF619">
        <v>43</v>
      </c>
      <c r="AG619">
        <v>18</v>
      </c>
      <c r="AH619">
        <v>16</v>
      </c>
      <c r="AI619">
        <v>32</v>
      </c>
      <c r="AJ619">
        <v>121</v>
      </c>
      <c r="AK619">
        <v>714</v>
      </c>
    </row>
    <row r="620" spans="20:37">
      <c r="T620">
        <v>91</v>
      </c>
      <c r="U620">
        <v>29</v>
      </c>
      <c r="V620">
        <v>5</v>
      </c>
      <c r="W620">
        <v>81</v>
      </c>
      <c r="X620">
        <v>146</v>
      </c>
      <c r="Y620">
        <v>134</v>
      </c>
      <c r="Z620">
        <v>209</v>
      </c>
      <c r="AA620">
        <v>21</v>
      </c>
      <c r="AB620">
        <v>107</v>
      </c>
      <c r="AC620">
        <v>698</v>
      </c>
      <c r="AD620">
        <v>68</v>
      </c>
      <c r="AE620">
        <v>32</v>
      </c>
      <c r="AF620">
        <v>103</v>
      </c>
      <c r="AG620">
        <v>64</v>
      </c>
      <c r="AH620">
        <v>21</v>
      </c>
      <c r="AI620">
        <v>25</v>
      </c>
      <c r="AJ620">
        <v>313</v>
      </c>
      <c r="AK620">
        <v>1011</v>
      </c>
    </row>
    <row r="621" spans="20:37">
      <c r="T621">
        <v>91</v>
      </c>
      <c r="U621">
        <v>30</v>
      </c>
      <c r="V621">
        <v>5</v>
      </c>
      <c r="W621">
        <v>35</v>
      </c>
      <c r="X621">
        <v>54</v>
      </c>
      <c r="Y621">
        <v>42</v>
      </c>
      <c r="Z621">
        <v>28</v>
      </c>
      <c r="AA621">
        <v>6</v>
      </c>
      <c r="AB621">
        <v>15</v>
      </c>
      <c r="AC621">
        <v>180</v>
      </c>
      <c r="AD621">
        <v>5</v>
      </c>
      <c r="AE621">
        <v>0</v>
      </c>
      <c r="AF621">
        <v>8</v>
      </c>
      <c r="AG621">
        <v>4</v>
      </c>
      <c r="AH621">
        <v>2</v>
      </c>
      <c r="AI621">
        <v>1</v>
      </c>
      <c r="AJ621">
        <v>20</v>
      </c>
      <c r="AK621">
        <v>200</v>
      </c>
    </row>
    <row r="622" spans="20:37">
      <c r="T622">
        <v>91</v>
      </c>
      <c r="U622">
        <v>31</v>
      </c>
      <c r="V622">
        <v>5</v>
      </c>
      <c r="W622">
        <v>20</v>
      </c>
      <c r="X622">
        <v>54</v>
      </c>
      <c r="Y622">
        <v>46</v>
      </c>
      <c r="Z622">
        <v>43</v>
      </c>
      <c r="AA622">
        <v>20</v>
      </c>
      <c r="AB622">
        <v>48</v>
      </c>
      <c r="AC622">
        <v>231</v>
      </c>
      <c r="AD622">
        <v>6</v>
      </c>
      <c r="AE622">
        <v>1</v>
      </c>
      <c r="AF622">
        <v>20</v>
      </c>
      <c r="AG622">
        <v>7</v>
      </c>
      <c r="AH622">
        <v>6</v>
      </c>
      <c r="AI622">
        <v>4</v>
      </c>
      <c r="AJ622">
        <v>44</v>
      </c>
      <c r="AK622">
        <v>275</v>
      </c>
    </row>
    <row r="623" spans="20:37">
      <c r="T623">
        <v>91</v>
      </c>
      <c r="U623">
        <v>32</v>
      </c>
      <c r="V623">
        <v>5</v>
      </c>
      <c r="W623">
        <v>51</v>
      </c>
      <c r="X623">
        <v>46</v>
      </c>
      <c r="Y623">
        <v>22</v>
      </c>
      <c r="Z623">
        <v>48</v>
      </c>
      <c r="AA623">
        <v>4</v>
      </c>
      <c r="AB623">
        <v>12</v>
      </c>
      <c r="AC623">
        <v>183</v>
      </c>
      <c r="AD623">
        <v>13</v>
      </c>
      <c r="AE623">
        <v>5</v>
      </c>
      <c r="AF623">
        <v>41</v>
      </c>
      <c r="AG623">
        <v>32</v>
      </c>
      <c r="AH623">
        <v>10</v>
      </c>
      <c r="AI623">
        <v>14</v>
      </c>
      <c r="AJ623">
        <v>115</v>
      </c>
      <c r="AK623">
        <v>298</v>
      </c>
    </row>
    <row r="624" spans="20:37">
      <c r="T624">
        <v>91</v>
      </c>
      <c r="U624">
        <v>33</v>
      </c>
      <c r="V624">
        <v>5</v>
      </c>
      <c r="W624">
        <v>18</v>
      </c>
      <c r="X624">
        <v>16</v>
      </c>
      <c r="Y624">
        <v>26</v>
      </c>
      <c r="Z624">
        <v>25</v>
      </c>
      <c r="AA624">
        <v>10</v>
      </c>
      <c r="AB624">
        <v>16</v>
      </c>
      <c r="AC624">
        <v>111</v>
      </c>
      <c r="AD624">
        <v>2</v>
      </c>
      <c r="AE624">
        <v>1</v>
      </c>
      <c r="AF624">
        <v>13</v>
      </c>
      <c r="AG624">
        <v>6</v>
      </c>
      <c r="AH624">
        <v>6</v>
      </c>
      <c r="AI624">
        <v>5</v>
      </c>
      <c r="AJ624">
        <v>33</v>
      </c>
      <c r="AK624">
        <v>144</v>
      </c>
    </row>
    <row r="625" spans="20:37">
      <c r="T625">
        <v>91</v>
      </c>
      <c r="U625">
        <v>34</v>
      </c>
      <c r="V625">
        <v>5</v>
      </c>
      <c r="W625">
        <v>7</v>
      </c>
      <c r="X625">
        <v>38</v>
      </c>
      <c r="Y625">
        <v>60</v>
      </c>
      <c r="Z625">
        <v>63</v>
      </c>
      <c r="AA625">
        <v>26</v>
      </c>
      <c r="AB625">
        <v>22</v>
      </c>
      <c r="AC625">
        <v>216</v>
      </c>
      <c r="AD625">
        <v>67</v>
      </c>
      <c r="AE625">
        <v>45</v>
      </c>
      <c r="AF625">
        <v>217</v>
      </c>
      <c r="AG625">
        <v>131</v>
      </c>
      <c r="AH625">
        <v>63</v>
      </c>
      <c r="AI625">
        <v>44</v>
      </c>
      <c r="AJ625">
        <v>567</v>
      </c>
      <c r="AK625">
        <v>783</v>
      </c>
    </row>
    <row r="626" spans="20:37">
      <c r="T626">
        <v>91</v>
      </c>
      <c r="U626">
        <v>35</v>
      </c>
      <c r="V626">
        <v>5</v>
      </c>
      <c r="W626">
        <v>104</v>
      </c>
      <c r="X626">
        <v>74</v>
      </c>
      <c r="Y626">
        <v>69</v>
      </c>
      <c r="Z626">
        <v>56</v>
      </c>
      <c r="AA626">
        <v>21</v>
      </c>
      <c r="AB626">
        <v>39</v>
      </c>
      <c r="AC626">
        <v>363</v>
      </c>
      <c r="AD626">
        <v>7</v>
      </c>
      <c r="AE626">
        <v>0</v>
      </c>
      <c r="AF626">
        <v>48</v>
      </c>
      <c r="AG626">
        <v>26</v>
      </c>
      <c r="AH626">
        <v>9</v>
      </c>
      <c r="AI626">
        <v>16</v>
      </c>
      <c r="AJ626">
        <v>106</v>
      </c>
      <c r="AK626">
        <v>469</v>
      </c>
    </row>
    <row r="627" spans="20:37">
      <c r="T627">
        <v>91</v>
      </c>
      <c r="U627">
        <v>36</v>
      </c>
      <c r="V627">
        <v>5</v>
      </c>
      <c r="W627">
        <v>54</v>
      </c>
      <c r="X627">
        <v>90</v>
      </c>
      <c r="Y627">
        <v>179</v>
      </c>
      <c r="Z627">
        <v>167</v>
      </c>
      <c r="AA627">
        <v>106</v>
      </c>
      <c r="AB627">
        <v>125</v>
      </c>
      <c r="AC627">
        <v>721</v>
      </c>
      <c r="AD627">
        <v>96</v>
      </c>
      <c r="AE627">
        <v>122</v>
      </c>
      <c r="AF627">
        <v>445</v>
      </c>
      <c r="AG627">
        <v>360</v>
      </c>
      <c r="AH627">
        <v>108</v>
      </c>
      <c r="AI627">
        <v>156</v>
      </c>
      <c r="AJ627">
        <v>1287</v>
      </c>
      <c r="AK627">
        <v>2008</v>
      </c>
    </row>
    <row r="628" spans="20:37">
      <c r="T628">
        <v>91</v>
      </c>
      <c r="U628">
        <v>37</v>
      </c>
      <c r="V628">
        <v>5</v>
      </c>
      <c r="W628">
        <v>63</v>
      </c>
      <c r="X628">
        <v>125</v>
      </c>
      <c r="Y628">
        <v>61</v>
      </c>
      <c r="Z628">
        <v>298</v>
      </c>
      <c r="AA628">
        <v>148</v>
      </c>
      <c r="AB628">
        <v>255</v>
      </c>
      <c r="AC628">
        <v>950</v>
      </c>
      <c r="AD628">
        <v>63</v>
      </c>
      <c r="AE628">
        <v>9</v>
      </c>
      <c r="AF628">
        <v>81</v>
      </c>
      <c r="AG628">
        <v>46</v>
      </c>
      <c r="AH628">
        <v>10</v>
      </c>
      <c r="AI628">
        <v>210</v>
      </c>
      <c r="AJ628">
        <v>419</v>
      </c>
      <c r="AK628">
        <v>1369</v>
      </c>
    </row>
    <row r="629" spans="20:37">
      <c r="T629">
        <v>91</v>
      </c>
      <c r="U629">
        <v>38</v>
      </c>
      <c r="V629">
        <v>5</v>
      </c>
      <c r="W629">
        <v>7</v>
      </c>
      <c r="X629">
        <v>10</v>
      </c>
      <c r="Y629">
        <v>20</v>
      </c>
      <c r="Z629">
        <v>27</v>
      </c>
      <c r="AA629">
        <v>3</v>
      </c>
      <c r="AB629">
        <v>16</v>
      </c>
      <c r="AC629">
        <v>83</v>
      </c>
      <c r="AD629">
        <v>1</v>
      </c>
      <c r="AE629">
        <v>0</v>
      </c>
      <c r="AF629">
        <v>3</v>
      </c>
      <c r="AG629">
        <v>2</v>
      </c>
      <c r="AH629">
        <v>1</v>
      </c>
      <c r="AI629">
        <v>4</v>
      </c>
      <c r="AJ629">
        <v>11</v>
      </c>
      <c r="AK629">
        <v>94</v>
      </c>
    </row>
    <row r="630" spans="20:37">
      <c r="T630">
        <v>91</v>
      </c>
      <c r="U630">
        <v>39</v>
      </c>
      <c r="V630">
        <v>5</v>
      </c>
      <c r="W630">
        <v>52</v>
      </c>
      <c r="X630">
        <v>118</v>
      </c>
      <c r="Y630">
        <v>250</v>
      </c>
      <c r="Z630">
        <v>200</v>
      </c>
      <c r="AA630">
        <v>2</v>
      </c>
      <c r="AB630">
        <v>299</v>
      </c>
      <c r="AC630">
        <v>921</v>
      </c>
      <c r="AD630">
        <v>35</v>
      </c>
      <c r="AE630">
        <v>116</v>
      </c>
      <c r="AF630">
        <v>87</v>
      </c>
      <c r="AG630">
        <v>126</v>
      </c>
      <c r="AH630">
        <v>144</v>
      </c>
      <c r="AI630">
        <v>207</v>
      </c>
      <c r="AJ630">
        <v>715</v>
      </c>
      <c r="AK630">
        <v>1636</v>
      </c>
    </row>
    <row r="631" spans="20:37">
      <c r="T631">
        <v>91</v>
      </c>
      <c r="U631">
        <v>40</v>
      </c>
      <c r="V631">
        <v>5</v>
      </c>
      <c r="W631">
        <v>45</v>
      </c>
      <c r="X631">
        <v>74</v>
      </c>
      <c r="Y631">
        <v>99</v>
      </c>
      <c r="Z631">
        <v>119</v>
      </c>
      <c r="AA631">
        <v>0</v>
      </c>
      <c r="AB631">
        <v>136</v>
      </c>
      <c r="AC631">
        <v>473</v>
      </c>
      <c r="AD631">
        <v>31</v>
      </c>
      <c r="AE631">
        <v>12</v>
      </c>
      <c r="AF631">
        <v>36</v>
      </c>
      <c r="AG631">
        <v>54</v>
      </c>
      <c r="AH631">
        <v>10</v>
      </c>
      <c r="AI631">
        <v>36</v>
      </c>
      <c r="AJ631">
        <v>179</v>
      </c>
      <c r="AK631">
        <v>652</v>
      </c>
    </row>
    <row r="632" spans="20:37">
      <c r="T632">
        <v>91</v>
      </c>
      <c r="U632">
        <v>41</v>
      </c>
      <c r="V632">
        <v>5</v>
      </c>
      <c r="W632">
        <v>39</v>
      </c>
      <c r="X632">
        <v>129</v>
      </c>
      <c r="Y632">
        <v>45</v>
      </c>
      <c r="Z632">
        <v>103</v>
      </c>
      <c r="AA632">
        <v>16</v>
      </c>
      <c r="AB632">
        <v>29</v>
      </c>
      <c r="AC632">
        <v>361</v>
      </c>
      <c r="AD632">
        <v>16</v>
      </c>
      <c r="AE632">
        <v>5</v>
      </c>
      <c r="AF632">
        <v>41</v>
      </c>
      <c r="AG632">
        <v>34</v>
      </c>
      <c r="AH632">
        <v>14</v>
      </c>
      <c r="AI632">
        <v>11</v>
      </c>
      <c r="AJ632">
        <v>121</v>
      </c>
      <c r="AK632">
        <v>482</v>
      </c>
    </row>
    <row r="633" spans="20:37">
      <c r="T633">
        <v>91</v>
      </c>
      <c r="U633">
        <v>42</v>
      </c>
      <c r="V633">
        <v>5</v>
      </c>
      <c r="W633">
        <v>72</v>
      </c>
      <c r="X633">
        <v>168</v>
      </c>
      <c r="Y633">
        <v>309</v>
      </c>
      <c r="Z633">
        <v>188</v>
      </c>
      <c r="AA633">
        <v>79</v>
      </c>
      <c r="AB633">
        <v>171</v>
      </c>
      <c r="AC633">
        <v>987</v>
      </c>
      <c r="AD633">
        <v>53</v>
      </c>
      <c r="AE633">
        <v>45</v>
      </c>
      <c r="AF633">
        <v>305</v>
      </c>
      <c r="AG633">
        <v>92</v>
      </c>
      <c r="AH633">
        <v>31</v>
      </c>
      <c r="AI633">
        <v>148</v>
      </c>
      <c r="AJ633">
        <v>674</v>
      </c>
      <c r="AK633">
        <v>1661</v>
      </c>
    </row>
    <row r="634" spans="20:37">
      <c r="T634">
        <v>91</v>
      </c>
      <c r="U634">
        <v>44</v>
      </c>
      <c r="V634">
        <v>5</v>
      </c>
      <c r="W634">
        <v>1</v>
      </c>
      <c r="X634">
        <v>3</v>
      </c>
      <c r="Y634">
        <v>3</v>
      </c>
      <c r="Z634">
        <v>6</v>
      </c>
      <c r="AA634">
        <v>1</v>
      </c>
      <c r="AB634">
        <v>3</v>
      </c>
      <c r="AC634">
        <v>17</v>
      </c>
      <c r="AD634">
        <v>15</v>
      </c>
      <c r="AE634">
        <v>9</v>
      </c>
      <c r="AF634">
        <v>19</v>
      </c>
      <c r="AG634">
        <v>17</v>
      </c>
      <c r="AH634">
        <v>7</v>
      </c>
      <c r="AI634">
        <v>4</v>
      </c>
      <c r="AJ634">
        <v>71</v>
      </c>
      <c r="AK634">
        <v>88</v>
      </c>
    </row>
    <row r="635" spans="20:37">
      <c r="T635">
        <v>91</v>
      </c>
      <c r="U635">
        <v>45</v>
      </c>
      <c r="V635">
        <v>5</v>
      </c>
      <c r="W635">
        <v>57</v>
      </c>
      <c r="X635">
        <v>120</v>
      </c>
      <c r="Y635">
        <v>147</v>
      </c>
      <c r="Z635">
        <v>196</v>
      </c>
      <c r="AA635">
        <v>38</v>
      </c>
      <c r="AB635">
        <v>141</v>
      </c>
      <c r="AC635">
        <v>699</v>
      </c>
      <c r="AD635">
        <v>17</v>
      </c>
      <c r="AE635">
        <v>2</v>
      </c>
      <c r="AF635">
        <v>87</v>
      </c>
      <c r="AG635">
        <v>58</v>
      </c>
      <c r="AH635">
        <v>3</v>
      </c>
      <c r="AI635">
        <v>24</v>
      </c>
      <c r="AJ635">
        <v>191</v>
      </c>
      <c r="AK635">
        <v>890</v>
      </c>
    </row>
    <row r="636" spans="20:37">
      <c r="T636">
        <v>91</v>
      </c>
      <c r="U636">
        <v>46</v>
      </c>
      <c r="V636">
        <v>5</v>
      </c>
      <c r="W636">
        <v>17</v>
      </c>
      <c r="X636">
        <v>34</v>
      </c>
      <c r="Y636">
        <v>23</v>
      </c>
      <c r="Z636">
        <v>33</v>
      </c>
      <c r="AA636">
        <v>5</v>
      </c>
      <c r="AB636">
        <v>18</v>
      </c>
      <c r="AC636">
        <v>130</v>
      </c>
      <c r="AD636">
        <v>1</v>
      </c>
      <c r="AE636">
        <v>0</v>
      </c>
      <c r="AF636">
        <v>4</v>
      </c>
      <c r="AG636">
        <v>7</v>
      </c>
      <c r="AH636">
        <v>0</v>
      </c>
      <c r="AI636">
        <v>1</v>
      </c>
      <c r="AJ636">
        <v>13</v>
      </c>
      <c r="AK636">
        <v>143</v>
      </c>
    </row>
    <row r="637" spans="20:37">
      <c r="T637">
        <v>91</v>
      </c>
      <c r="U637">
        <v>47</v>
      </c>
      <c r="V637">
        <v>5</v>
      </c>
      <c r="W637">
        <v>72</v>
      </c>
      <c r="X637">
        <v>63</v>
      </c>
      <c r="Y637">
        <v>243</v>
      </c>
      <c r="Z637">
        <v>146</v>
      </c>
      <c r="AA637">
        <v>102</v>
      </c>
      <c r="AB637">
        <v>113</v>
      </c>
      <c r="AC637">
        <v>739</v>
      </c>
      <c r="AD637">
        <v>41</v>
      </c>
      <c r="AE637">
        <v>0</v>
      </c>
      <c r="AF637">
        <v>157</v>
      </c>
      <c r="AG637">
        <v>57</v>
      </c>
      <c r="AH637">
        <v>51</v>
      </c>
      <c r="AI637">
        <v>68</v>
      </c>
      <c r="AJ637">
        <v>374</v>
      </c>
      <c r="AK637">
        <v>1113</v>
      </c>
    </row>
    <row r="638" spans="20:37">
      <c r="T638">
        <v>91</v>
      </c>
      <c r="U638">
        <v>48</v>
      </c>
      <c r="V638">
        <v>5</v>
      </c>
      <c r="W638">
        <v>206</v>
      </c>
      <c r="X638">
        <v>340</v>
      </c>
      <c r="Y638">
        <v>172</v>
      </c>
      <c r="Z638">
        <v>455</v>
      </c>
      <c r="AA638">
        <v>79</v>
      </c>
      <c r="AB638">
        <v>309</v>
      </c>
      <c r="AC638">
        <v>1561</v>
      </c>
      <c r="AD638">
        <v>295</v>
      </c>
      <c r="AE638">
        <v>187</v>
      </c>
      <c r="AF638">
        <v>342</v>
      </c>
      <c r="AG638">
        <v>97</v>
      </c>
      <c r="AH638">
        <v>6</v>
      </c>
      <c r="AI638">
        <v>590</v>
      </c>
      <c r="AJ638">
        <v>1517</v>
      </c>
      <c r="AK638">
        <v>3078</v>
      </c>
    </row>
    <row r="639" spans="20:37">
      <c r="T639">
        <v>91</v>
      </c>
      <c r="U639">
        <v>49</v>
      </c>
      <c r="V639">
        <v>5</v>
      </c>
      <c r="W639">
        <v>68</v>
      </c>
      <c r="X639">
        <v>29</v>
      </c>
      <c r="Y639">
        <v>22</v>
      </c>
      <c r="Z639">
        <v>25</v>
      </c>
      <c r="AA639">
        <v>6</v>
      </c>
      <c r="AB639">
        <v>12</v>
      </c>
      <c r="AC639">
        <v>162</v>
      </c>
      <c r="AD639">
        <v>18</v>
      </c>
      <c r="AE639">
        <v>2</v>
      </c>
      <c r="AF639">
        <v>33</v>
      </c>
      <c r="AG639">
        <v>29</v>
      </c>
      <c r="AH639">
        <v>10</v>
      </c>
      <c r="AI639">
        <v>17</v>
      </c>
      <c r="AJ639">
        <v>109</v>
      </c>
      <c r="AK639">
        <v>271</v>
      </c>
    </row>
    <row r="640" spans="20:37">
      <c r="T640">
        <v>91</v>
      </c>
      <c r="U640">
        <v>50</v>
      </c>
      <c r="V640">
        <v>5</v>
      </c>
      <c r="W640">
        <v>13</v>
      </c>
      <c r="X640">
        <v>14</v>
      </c>
      <c r="Y640">
        <v>17</v>
      </c>
      <c r="Z640">
        <v>25</v>
      </c>
      <c r="AA640">
        <v>5</v>
      </c>
      <c r="AB640">
        <v>20</v>
      </c>
      <c r="AC640">
        <v>94</v>
      </c>
      <c r="AD640">
        <v>2</v>
      </c>
      <c r="AE640">
        <v>1</v>
      </c>
      <c r="AF640">
        <v>5</v>
      </c>
      <c r="AG640">
        <v>4</v>
      </c>
      <c r="AH640">
        <v>3</v>
      </c>
      <c r="AI640">
        <v>1</v>
      </c>
      <c r="AJ640">
        <v>16</v>
      </c>
      <c r="AK640">
        <v>110</v>
      </c>
    </row>
    <row r="641" spans="20:37">
      <c r="T641">
        <v>91</v>
      </c>
      <c r="U641">
        <v>51</v>
      </c>
      <c r="V641">
        <v>5</v>
      </c>
      <c r="W641">
        <v>60</v>
      </c>
      <c r="X641">
        <v>125</v>
      </c>
      <c r="Y641">
        <v>158</v>
      </c>
      <c r="Z641">
        <v>201</v>
      </c>
      <c r="AA641">
        <v>18</v>
      </c>
      <c r="AB641">
        <v>84</v>
      </c>
      <c r="AC641">
        <v>646</v>
      </c>
      <c r="AD641">
        <v>51</v>
      </c>
      <c r="AE641">
        <v>22</v>
      </c>
      <c r="AF641">
        <v>93</v>
      </c>
      <c r="AG641">
        <v>74</v>
      </c>
      <c r="AH641">
        <v>31</v>
      </c>
      <c r="AI641">
        <v>31</v>
      </c>
      <c r="AJ641">
        <v>302</v>
      </c>
      <c r="AK641">
        <v>948</v>
      </c>
    </row>
    <row r="642" spans="20:37">
      <c r="T642">
        <v>91</v>
      </c>
      <c r="U642">
        <v>53</v>
      </c>
      <c r="V642">
        <v>5</v>
      </c>
      <c r="W642">
        <v>54</v>
      </c>
      <c r="X642">
        <v>105</v>
      </c>
      <c r="Y642">
        <v>68</v>
      </c>
      <c r="Z642">
        <v>121</v>
      </c>
      <c r="AA642">
        <v>45</v>
      </c>
      <c r="AB642">
        <v>49</v>
      </c>
      <c r="AC642">
        <v>442</v>
      </c>
      <c r="AD642">
        <v>23</v>
      </c>
      <c r="AE642">
        <v>17</v>
      </c>
      <c r="AF642">
        <v>74</v>
      </c>
      <c r="AG642">
        <v>64</v>
      </c>
      <c r="AH642">
        <v>33</v>
      </c>
      <c r="AI642">
        <v>29</v>
      </c>
      <c r="AJ642">
        <v>240</v>
      </c>
      <c r="AK642">
        <v>682</v>
      </c>
    </row>
    <row r="643" spans="20:37">
      <c r="T643">
        <v>91</v>
      </c>
      <c r="U643">
        <v>54</v>
      </c>
      <c r="V643">
        <v>5</v>
      </c>
      <c r="W643">
        <v>49</v>
      </c>
      <c r="X643">
        <v>37</v>
      </c>
      <c r="Y643">
        <v>91</v>
      </c>
      <c r="Z643">
        <v>123</v>
      </c>
      <c r="AA643">
        <v>9</v>
      </c>
      <c r="AB643">
        <v>32</v>
      </c>
      <c r="AC643">
        <v>341</v>
      </c>
      <c r="AD643">
        <v>17</v>
      </c>
      <c r="AE643">
        <v>0</v>
      </c>
      <c r="AF643">
        <v>29</v>
      </c>
      <c r="AG643">
        <v>12</v>
      </c>
      <c r="AH643">
        <v>3</v>
      </c>
      <c r="AI643">
        <v>12</v>
      </c>
      <c r="AJ643">
        <v>73</v>
      </c>
      <c r="AK643">
        <v>414</v>
      </c>
    </row>
    <row r="644" spans="20:37">
      <c r="T644">
        <v>91</v>
      </c>
      <c r="U644">
        <v>55</v>
      </c>
      <c r="V644">
        <v>5</v>
      </c>
      <c r="W644">
        <v>31</v>
      </c>
      <c r="X644">
        <v>189</v>
      </c>
      <c r="Y644">
        <v>127</v>
      </c>
      <c r="Z644">
        <v>122</v>
      </c>
      <c r="AA644">
        <v>35</v>
      </c>
      <c r="AB644">
        <v>147</v>
      </c>
      <c r="AC644">
        <v>651</v>
      </c>
      <c r="AD644">
        <v>5</v>
      </c>
      <c r="AE644">
        <v>10</v>
      </c>
      <c r="AF644">
        <v>54</v>
      </c>
      <c r="AG644">
        <v>35</v>
      </c>
      <c r="AH644">
        <v>20</v>
      </c>
      <c r="AI644">
        <v>22</v>
      </c>
      <c r="AJ644">
        <v>146</v>
      </c>
      <c r="AK644">
        <v>797</v>
      </c>
    </row>
    <row r="645" spans="20:37">
      <c r="T645">
        <v>91</v>
      </c>
      <c r="U645">
        <v>56</v>
      </c>
      <c r="V645">
        <v>5</v>
      </c>
      <c r="W645">
        <v>28</v>
      </c>
      <c r="X645">
        <v>16</v>
      </c>
      <c r="Y645">
        <v>23</v>
      </c>
      <c r="Z645">
        <v>21</v>
      </c>
      <c r="AA645">
        <v>10</v>
      </c>
      <c r="AB645">
        <v>6</v>
      </c>
      <c r="AC645">
        <v>104</v>
      </c>
      <c r="AD645">
        <v>4</v>
      </c>
      <c r="AE645">
        <v>0</v>
      </c>
      <c r="AF645">
        <v>2</v>
      </c>
      <c r="AG645">
        <v>5</v>
      </c>
      <c r="AH645">
        <v>6</v>
      </c>
      <c r="AI645">
        <v>1</v>
      </c>
      <c r="AJ645">
        <v>18</v>
      </c>
      <c r="AK645">
        <v>122</v>
      </c>
    </row>
    <row r="646" spans="20:37">
      <c r="T646">
        <v>91</v>
      </c>
      <c r="U646">
        <v>57</v>
      </c>
      <c r="V646">
        <v>5</v>
      </c>
      <c r="W646">
        <v>2559</v>
      </c>
      <c r="X646">
        <v>4463</v>
      </c>
      <c r="Y646">
        <v>4902</v>
      </c>
      <c r="Z646">
        <v>6359</v>
      </c>
      <c r="AA646">
        <v>1655</v>
      </c>
      <c r="AB646">
        <v>4455</v>
      </c>
      <c r="AC646">
        <v>24393</v>
      </c>
      <c r="AD646">
        <v>1931</v>
      </c>
      <c r="AE646">
        <v>1253</v>
      </c>
      <c r="AF646">
        <v>5834</v>
      </c>
      <c r="AG646">
        <v>3545</v>
      </c>
      <c r="AH646">
        <v>1288</v>
      </c>
      <c r="AI646">
        <v>3264</v>
      </c>
      <c r="AJ646">
        <v>17115</v>
      </c>
      <c r="AK646">
        <v>41508</v>
      </c>
    </row>
    <row r="647" spans="20:37">
      <c r="T647">
        <v>91</v>
      </c>
      <c r="U647">
        <v>72</v>
      </c>
      <c r="V647">
        <v>5</v>
      </c>
      <c r="W647">
        <v>27</v>
      </c>
      <c r="X647">
        <v>27</v>
      </c>
      <c r="Y647">
        <v>44</v>
      </c>
      <c r="Z647">
        <v>66</v>
      </c>
      <c r="AA647">
        <v>19</v>
      </c>
      <c r="AB647">
        <v>75</v>
      </c>
      <c r="AC647">
        <v>258</v>
      </c>
      <c r="AD647">
        <v>75</v>
      </c>
      <c r="AE647">
        <v>15</v>
      </c>
      <c r="AF647">
        <v>4</v>
      </c>
      <c r="AG647">
        <v>18</v>
      </c>
      <c r="AH647">
        <v>25</v>
      </c>
      <c r="AI647">
        <v>100</v>
      </c>
      <c r="AJ647">
        <v>237</v>
      </c>
      <c r="AK647">
        <v>495</v>
      </c>
    </row>
    <row r="648" spans="20:37">
      <c r="T648">
        <v>91</v>
      </c>
      <c r="U648">
        <v>99</v>
      </c>
      <c r="V648">
        <v>5</v>
      </c>
      <c r="W648">
        <v>2586</v>
      </c>
      <c r="X648">
        <v>4490</v>
      </c>
      <c r="Y648">
        <v>4946</v>
      </c>
      <c r="Z648">
        <v>6425</v>
      </c>
      <c r="AA648">
        <v>1674</v>
      </c>
      <c r="AB648">
        <v>4530</v>
      </c>
      <c r="AC648">
        <v>24651</v>
      </c>
      <c r="AD648">
        <v>2006</v>
      </c>
      <c r="AE648">
        <v>1268</v>
      </c>
      <c r="AF648">
        <v>5838</v>
      </c>
      <c r="AG648">
        <v>3563</v>
      </c>
      <c r="AH648">
        <v>1313</v>
      </c>
      <c r="AI648">
        <v>3364</v>
      </c>
      <c r="AJ648">
        <v>17352</v>
      </c>
      <c r="AK648">
        <v>42003</v>
      </c>
    </row>
  </sheetData>
  <phoneticPr fontId="8" type="noConversion"/>
  <pageMargins left="0.6" right="0.6" top="0.5" bottom="0.75" header="0.5" footer="0.5"/>
  <pageSetup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48D0-C113-4603-BDB4-FED0A32830A5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44" t="s">
        <v>153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30" customHeight="1">
      <c r="A8" s="146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50.1" customHeight="1">
      <c r="S9" s="145"/>
    </row>
    <row r="10" spans="1:19" ht="15.75" customHeight="1">
      <c r="A10" s="147" t="s">
        <v>155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R10" s="149"/>
      <c r="S10" s="150" t="s">
        <v>126</v>
      </c>
    </row>
    <row r="11" spans="1:19" ht="24.95" customHeight="1">
      <c r="A11" s="151"/>
      <c r="B11" s="152" t="s">
        <v>3</v>
      </c>
      <c r="C11" s="152"/>
      <c r="D11" s="152"/>
      <c r="E11" s="152"/>
      <c r="F11" s="152"/>
      <c r="G11" s="152"/>
      <c r="H11" s="152"/>
      <c r="I11" s="153"/>
      <c r="J11" s="152" t="s">
        <v>4</v>
      </c>
      <c r="K11" s="152"/>
      <c r="L11" s="152"/>
      <c r="M11" s="152"/>
      <c r="N11" s="152"/>
      <c r="O11" s="152"/>
      <c r="P11" s="152"/>
      <c r="Q11" s="153"/>
      <c r="R11" s="154" t="s">
        <v>6</v>
      </c>
      <c r="S11" s="155"/>
    </row>
    <row r="12" spans="1:19" ht="24.95" customHeight="1">
      <c r="A12" s="156"/>
      <c r="B12" s="157"/>
      <c r="C12" s="157" t="s">
        <v>5</v>
      </c>
      <c r="D12" s="157" t="s">
        <v>5</v>
      </c>
      <c r="E12" s="157"/>
      <c r="F12" s="157"/>
      <c r="G12" s="157"/>
      <c r="H12" s="157"/>
      <c r="I12" s="158"/>
      <c r="J12" s="157"/>
      <c r="K12" s="157" t="s">
        <v>5</v>
      </c>
      <c r="L12" s="157" t="s">
        <v>5</v>
      </c>
      <c r="M12" s="157"/>
      <c r="N12" s="157"/>
      <c r="O12" s="157"/>
      <c r="P12" s="157"/>
      <c r="Q12" s="158"/>
      <c r="R12" s="158"/>
      <c r="S12" s="157"/>
    </row>
    <row r="13" spans="1:19" ht="24.95" customHeight="1">
      <c r="A13" s="159" t="s">
        <v>37</v>
      </c>
      <c r="B13" s="157" t="s">
        <v>8</v>
      </c>
      <c r="C13" s="157" t="s">
        <v>38</v>
      </c>
      <c r="D13" s="157" t="s">
        <v>9</v>
      </c>
      <c r="E13" s="157" t="s">
        <v>10</v>
      </c>
      <c r="F13" s="157" t="s">
        <v>11</v>
      </c>
      <c r="G13" s="157" t="s">
        <v>10</v>
      </c>
      <c r="H13" s="157" t="s">
        <v>12</v>
      </c>
      <c r="I13" s="158" t="s">
        <v>13</v>
      </c>
      <c r="J13" s="157" t="s">
        <v>8</v>
      </c>
      <c r="K13" s="157" t="s">
        <v>38</v>
      </c>
      <c r="L13" s="157" t="s">
        <v>9</v>
      </c>
      <c r="M13" s="157" t="s">
        <v>10</v>
      </c>
      <c r="N13" s="157" t="s">
        <v>11</v>
      </c>
      <c r="O13" s="157" t="s">
        <v>10</v>
      </c>
      <c r="P13" s="157" t="s">
        <v>12</v>
      </c>
      <c r="Q13" s="158" t="s">
        <v>13</v>
      </c>
      <c r="R13" s="158" t="s">
        <v>110</v>
      </c>
      <c r="S13" s="157" t="s">
        <v>13</v>
      </c>
    </row>
    <row r="14" spans="1:19" ht="24.95" customHeight="1">
      <c r="A14" s="160"/>
      <c r="B14" s="161"/>
      <c r="C14" s="161" t="s">
        <v>17</v>
      </c>
      <c r="D14" s="161" t="s">
        <v>16</v>
      </c>
      <c r="E14" s="161" t="s">
        <v>16</v>
      </c>
      <c r="F14" s="161" t="s">
        <v>15</v>
      </c>
      <c r="G14" s="161" t="s">
        <v>15</v>
      </c>
      <c r="H14" s="161"/>
      <c r="I14" s="162"/>
      <c r="J14" s="161"/>
      <c r="K14" s="161" t="s">
        <v>17</v>
      </c>
      <c r="L14" s="161" t="s">
        <v>16</v>
      </c>
      <c r="M14" s="161" t="s">
        <v>16</v>
      </c>
      <c r="N14" s="161" t="s">
        <v>15</v>
      </c>
      <c r="O14" s="161" t="s">
        <v>15</v>
      </c>
      <c r="P14" s="161"/>
      <c r="Q14" s="162"/>
      <c r="R14" s="162"/>
      <c r="S14" s="161"/>
    </row>
    <row r="15" spans="1:19" ht="15" customHeight="1">
      <c r="A15" s="156" t="s">
        <v>39</v>
      </c>
      <c r="B15" s="163">
        <v>80</v>
      </c>
      <c r="C15" s="163">
        <v>0</v>
      </c>
      <c r="D15" s="163">
        <v>100</v>
      </c>
      <c r="E15" s="163">
        <v>122</v>
      </c>
      <c r="F15" s="163">
        <v>167</v>
      </c>
      <c r="G15" s="163">
        <v>10</v>
      </c>
      <c r="H15" s="163">
        <v>43</v>
      </c>
      <c r="I15" s="164">
        <v>522</v>
      </c>
      <c r="J15" s="163">
        <v>81</v>
      </c>
      <c r="K15" s="163">
        <v>3</v>
      </c>
      <c r="L15" s="163">
        <v>185</v>
      </c>
      <c r="M15" s="163">
        <v>95</v>
      </c>
      <c r="N15" s="163">
        <v>49</v>
      </c>
      <c r="O15" s="163">
        <v>4</v>
      </c>
      <c r="P15" s="163">
        <v>44</v>
      </c>
      <c r="Q15" s="164">
        <v>461</v>
      </c>
      <c r="R15" s="164">
        <v>0</v>
      </c>
      <c r="S15" s="163">
        <v>983</v>
      </c>
    </row>
    <row r="16" spans="1:19" ht="15" customHeight="1">
      <c r="A16" s="156" t="s">
        <v>40</v>
      </c>
      <c r="B16" s="163">
        <v>12</v>
      </c>
      <c r="C16" s="163">
        <v>0</v>
      </c>
      <c r="D16" s="163">
        <v>9</v>
      </c>
      <c r="E16" s="163">
        <v>2</v>
      </c>
      <c r="F16" s="163">
        <v>5</v>
      </c>
      <c r="G16" s="163">
        <v>2</v>
      </c>
      <c r="H16" s="163">
        <v>7</v>
      </c>
      <c r="I16" s="164">
        <v>37</v>
      </c>
      <c r="J16" s="163">
        <v>8</v>
      </c>
      <c r="K16" s="163">
        <v>0</v>
      </c>
      <c r="L16" s="163">
        <v>12</v>
      </c>
      <c r="M16" s="163">
        <v>5</v>
      </c>
      <c r="N16" s="163">
        <v>1</v>
      </c>
      <c r="O16" s="163">
        <v>3</v>
      </c>
      <c r="P16" s="163">
        <v>4</v>
      </c>
      <c r="Q16" s="164">
        <v>33</v>
      </c>
      <c r="R16" s="164">
        <v>0</v>
      </c>
      <c r="S16" s="163">
        <v>70</v>
      </c>
    </row>
    <row r="17" spans="1:19" ht="15" customHeight="1">
      <c r="A17" s="156" t="s">
        <v>41</v>
      </c>
      <c r="B17" s="163">
        <v>42</v>
      </c>
      <c r="C17" s="163">
        <v>20</v>
      </c>
      <c r="D17" s="163">
        <v>123</v>
      </c>
      <c r="E17" s="163">
        <v>92</v>
      </c>
      <c r="F17" s="163">
        <v>62</v>
      </c>
      <c r="G17" s="163">
        <v>7</v>
      </c>
      <c r="H17" s="163">
        <v>11</v>
      </c>
      <c r="I17" s="164">
        <v>357</v>
      </c>
      <c r="J17" s="163">
        <v>36</v>
      </c>
      <c r="K17" s="163">
        <v>82</v>
      </c>
      <c r="L17" s="163">
        <v>211</v>
      </c>
      <c r="M17" s="163">
        <v>376</v>
      </c>
      <c r="N17" s="163">
        <v>59</v>
      </c>
      <c r="O17" s="163">
        <v>16</v>
      </c>
      <c r="P17" s="163">
        <v>11</v>
      </c>
      <c r="Q17" s="164">
        <v>791</v>
      </c>
      <c r="R17" s="164">
        <v>44</v>
      </c>
      <c r="S17" s="163">
        <v>1192</v>
      </c>
    </row>
    <row r="18" spans="1:19" ht="15" customHeight="1">
      <c r="A18" s="160" t="s">
        <v>42</v>
      </c>
      <c r="B18" s="165">
        <v>42</v>
      </c>
      <c r="C18" s="165">
        <v>2</v>
      </c>
      <c r="D18" s="165">
        <v>97</v>
      </c>
      <c r="E18" s="165">
        <v>91</v>
      </c>
      <c r="F18" s="165">
        <v>93</v>
      </c>
      <c r="G18" s="165">
        <v>7</v>
      </c>
      <c r="H18" s="165">
        <v>75</v>
      </c>
      <c r="I18" s="166">
        <v>407</v>
      </c>
      <c r="J18" s="165">
        <v>61</v>
      </c>
      <c r="K18" s="165">
        <v>10</v>
      </c>
      <c r="L18" s="165">
        <v>73</v>
      </c>
      <c r="M18" s="165">
        <v>56</v>
      </c>
      <c r="N18" s="165">
        <v>14</v>
      </c>
      <c r="O18" s="165">
        <v>1</v>
      </c>
      <c r="P18" s="165">
        <v>70</v>
      </c>
      <c r="Q18" s="166">
        <v>285</v>
      </c>
      <c r="R18" s="166">
        <v>0</v>
      </c>
      <c r="S18" s="165">
        <v>692</v>
      </c>
    </row>
    <row r="19" spans="1:19" ht="15" customHeight="1">
      <c r="A19" s="156" t="s">
        <v>43</v>
      </c>
      <c r="B19" s="163">
        <v>172</v>
      </c>
      <c r="C19" s="163">
        <v>69</v>
      </c>
      <c r="D19" s="163">
        <v>283</v>
      </c>
      <c r="E19" s="163">
        <v>258</v>
      </c>
      <c r="F19" s="163">
        <v>319</v>
      </c>
      <c r="G19" s="163">
        <v>58</v>
      </c>
      <c r="H19" s="163">
        <v>110</v>
      </c>
      <c r="I19" s="164">
        <v>1269</v>
      </c>
      <c r="J19" s="163">
        <v>506</v>
      </c>
      <c r="K19" s="163">
        <v>412</v>
      </c>
      <c r="L19" s="163">
        <v>1087</v>
      </c>
      <c r="M19" s="163">
        <v>733</v>
      </c>
      <c r="N19" s="163">
        <v>279</v>
      </c>
      <c r="O19" s="163">
        <v>8</v>
      </c>
      <c r="P19" s="163">
        <v>217</v>
      </c>
      <c r="Q19" s="164">
        <v>3242</v>
      </c>
      <c r="R19" s="164">
        <v>2</v>
      </c>
      <c r="S19" s="163">
        <v>4513</v>
      </c>
    </row>
    <row r="20" spans="1:19" ht="15" customHeight="1">
      <c r="A20" s="156" t="s">
        <v>44</v>
      </c>
      <c r="B20" s="163">
        <v>55</v>
      </c>
      <c r="C20" s="163">
        <v>0</v>
      </c>
      <c r="D20" s="163">
        <v>116</v>
      </c>
      <c r="E20" s="163">
        <v>46</v>
      </c>
      <c r="F20" s="163">
        <v>36</v>
      </c>
      <c r="G20" s="163">
        <v>20</v>
      </c>
      <c r="H20" s="163">
        <v>22</v>
      </c>
      <c r="I20" s="164">
        <v>295</v>
      </c>
      <c r="J20" s="163">
        <v>62</v>
      </c>
      <c r="K20" s="163">
        <v>21</v>
      </c>
      <c r="L20" s="163">
        <v>183</v>
      </c>
      <c r="M20" s="163">
        <v>71</v>
      </c>
      <c r="N20" s="163">
        <v>29</v>
      </c>
      <c r="O20" s="163">
        <v>0</v>
      </c>
      <c r="P20" s="163">
        <v>28</v>
      </c>
      <c r="Q20" s="164">
        <v>394</v>
      </c>
      <c r="R20" s="164">
        <v>2</v>
      </c>
      <c r="S20" s="163">
        <v>691</v>
      </c>
    </row>
    <row r="21" spans="1:19" ht="15" customHeight="1">
      <c r="A21" s="156" t="s">
        <v>45</v>
      </c>
      <c r="B21" s="163">
        <v>2</v>
      </c>
      <c r="C21" s="163">
        <v>2</v>
      </c>
      <c r="D21" s="163">
        <v>8</v>
      </c>
      <c r="E21" s="163">
        <v>11</v>
      </c>
      <c r="F21" s="163">
        <v>16</v>
      </c>
      <c r="G21" s="163">
        <v>1</v>
      </c>
      <c r="H21" s="163">
        <v>5</v>
      </c>
      <c r="I21" s="164">
        <v>45</v>
      </c>
      <c r="J21" s="163">
        <v>50</v>
      </c>
      <c r="K21" s="163">
        <v>27</v>
      </c>
      <c r="L21" s="163">
        <v>66</v>
      </c>
      <c r="M21" s="163">
        <v>71</v>
      </c>
      <c r="N21" s="163">
        <v>30</v>
      </c>
      <c r="O21" s="163">
        <v>2</v>
      </c>
      <c r="P21" s="163">
        <v>10</v>
      </c>
      <c r="Q21" s="164">
        <v>256</v>
      </c>
      <c r="R21" s="164">
        <v>2</v>
      </c>
      <c r="S21" s="163">
        <v>303</v>
      </c>
    </row>
    <row r="22" spans="1:19" ht="15" customHeight="1">
      <c r="A22" s="160" t="s">
        <v>46</v>
      </c>
      <c r="B22" s="165">
        <v>0</v>
      </c>
      <c r="C22" s="165">
        <v>5</v>
      </c>
      <c r="D22" s="165">
        <v>6</v>
      </c>
      <c r="E22" s="165">
        <v>8</v>
      </c>
      <c r="F22" s="165">
        <v>8</v>
      </c>
      <c r="G22" s="165">
        <v>4</v>
      </c>
      <c r="H22" s="165">
        <v>12</v>
      </c>
      <c r="I22" s="166">
        <v>43</v>
      </c>
      <c r="J22" s="165">
        <v>7</v>
      </c>
      <c r="K22" s="165">
        <v>5</v>
      </c>
      <c r="L22" s="165">
        <v>35</v>
      </c>
      <c r="M22" s="165">
        <v>21</v>
      </c>
      <c r="N22" s="165">
        <v>19</v>
      </c>
      <c r="O22" s="165">
        <v>2</v>
      </c>
      <c r="P22" s="165">
        <v>4</v>
      </c>
      <c r="Q22" s="166">
        <v>93</v>
      </c>
      <c r="R22" s="166">
        <v>0</v>
      </c>
      <c r="S22" s="165">
        <v>136</v>
      </c>
    </row>
    <row r="23" spans="1:19" ht="15" customHeight="1">
      <c r="A23" s="156" t="s">
        <v>47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4">
        <v>0</v>
      </c>
      <c r="J23" s="163">
        <v>1</v>
      </c>
      <c r="K23" s="163">
        <v>3</v>
      </c>
      <c r="L23" s="163">
        <v>10</v>
      </c>
      <c r="M23" s="163">
        <v>16</v>
      </c>
      <c r="N23" s="163">
        <v>3</v>
      </c>
      <c r="O23" s="163">
        <v>0</v>
      </c>
      <c r="P23" s="163">
        <v>8</v>
      </c>
      <c r="Q23" s="164">
        <v>41</v>
      </c>
      <c r="R23" s="164">
        <v>0</v>
      </c>
      <c r="S23" s="163">
        <v>41</v>
      </c>
    </row>
    <row r="24" spans="1:19" ht="15" customHeight="1">
      <c r="A24" s="156" t="s">
        <v>48</v>
      </c>
      <c r="B24" s="163">
        <v>95</v>
      </c>
      <c r="C24" s="163">
        <v>11</v>
      </c>
      <c r="D24" s="163">
        <v>353</v>
      </c>
      <c r="E24" s="163">
        <v>129</v>
      </c>
      <c r="F24" s="163">
        <v>126</v>
      </c>
      <c r="G24" s="163">
        <v>60</v>
      </c>
      <c r="H24" s="163">
        <v>104</v>
      </c>
      <c r="I24" s="164">
        <v>878</v>
      </c>
      <c r="J24" s="163">
        <v>275</v>
      </c>
      <c r="K24" s="163">
        <v>108</v>
      </c>
      <c r="L24" s="163">
        <v>1174</v>
      </c>
      <c r="M24" s="163">
        <v>640</v>
      </c>
      <c r="N24" s="163">
        <v>366</v>
      </c>
      <c r="O24" s="163">
        <v>55</v>
      </c>
      <c r="P24" s="163">
        <v>240</v>
      </c>
      <c r="Q24" s="164">
        <v>2858</v>
      </c>
      <c r="R24" s="164">
        <v>5</v>
      </c>
      <c r="S24" s="163">
        <v>3741</v>
      </c>
    </row>
    <row r="25" spans="1:19" ht="15" customHeight="1">
      <c r="A25" s="156" t="s">
        <v>49</v>
      </c>
      <c r="B25" s="163">
        <v>42</v>
      </c>
      <c r="C25" s="163">
        <v>31</v>
      </c>
      <c r="D25" s="163">
        <v>132</v>
      </c>
      <c r="E25" s="163">
        <v>174</v>
      </c>
      <c r="F25" s="163">
        <v>147</v>
      </c>
      <c r="G25" s="163">
        <v>29</v>
      </c>
      <c r="H25" s="163">
        <v>88</v>
      </c>
      <c r="I25" s="164">
        <v>643</v>
      </c>
      <c r="J25" s="163">
        <v>109</v>
      </c>
      <c r="K25" s="163">
        <v>116</v>
      </c>
      <c r="L25" s="163">
        <v>341</v>
      </c>
      <c r="M25" s="163">
        <v>353</v>
      </c>
      <c r="N25" s="163">
        <v>93</v>
      </c>
      <c r="O25" s="163">
        <v>27</v>
      </c>
      <c r="P25" s="163">
        <v>127</v>
      </c>
      <c r="Q25" s="164">
        <v>1166</v>
      </c>
      <c r="R25" s="164">
        <v>0</v>
      </c>
      <c r="S25" s="163">
        <v>1809</v>
      </c>
    </row>
    <row r="26" spans="1:19" ht="15" customHeight="1">
      <c r="A26" s="160" t="s">
        <v>50</v>
      </c>
      <c r="B26" s="165">
        <v>0</v>
      </c>
      <c r="C26" s="165">
        <v>0</v>
      </c>
      <c r="D26" s="165">
        <v>16</v>
      </c>
      <c r="E26" s="165">
        <v>3</v>
      </c>
      <c r="F26" s="165">
        <v>0</v>
      </c>
      <c r="G26" s="165">
        <v>0</v>
      </c>
      <c r="H26" s="165">
        <v>0</v>
      </c>
      <c r="I26" s="166">
        <v>19</v>
      </c>
      <c r="J26" s="165">
        <v>3</v>
      </c>
      <c r="K26" s="165">
        <v>0</v>
      </c>
      <c r="L26" s="165">
        <v>35</v>
      </c>
      <c r="M26" s="165">
        <v>35</v>
      </c>
      <c r="N26" s="165">
        <v>0</v>
      </c>
      <c r="O26" s="165">
        <v>0</v>
      </c>
      <c r="P26" s="165">
        <v>0</v>
      </c>
      <c r="Q26" s="166">
        <v>73</v>
      </c>
      <c r="R26" s="166">
        <v>2</v>
      </c>
      <c r="S26" s="165">
        <v>94</v>
      </c>
    </row>
    <row r="27" spans="1:19" ht="15" customHeight="1">
      <c r="A27" s="156" t="s">
        <v>51</v>
      </c>
      <c r="B27" s="163">
        <v>26</v>
      </c>
      <c r="C27" s="163">
        <v>1</v>
      </c>
      <c r="D27" s="163">
        <v>57</v>
      </c>
      <c r="E27" s="163">
        <v>30</v>
      </c>
      <c r="F27" s="163">
        <v>36</v>
      </c>
      <c r="G27" s="163">
        <v>9</v>
      </c>
      <c r="H27" s="163">
        <v>29</v>
      </c>
      <c r="I27" s="164">
        <v>188</v>
      </c>
      <c r="J27" s="163">
        <v>15</v>
      </c>
      <c r="K27" s="163">
        <v>2</v>
      </c>
      <c r="L27" s="163">
        <v>23</v>
      </c>
      <c r="M27" s="163">
        <v>16</v>
      </c>
      <c r="N27" s="163">
        <v>15</v>
      </c>
      <c r="O27" s="163">
        <v>1</v>
      </c>
      <c r="P27" s="163">
        <v>12</v>
      </c>
      <c r="Q27" s="164">
        <v>84</v>
      </c>
      <c r="R27" s="164">
        <v>1</v>
      </c>
      <c r="S27" s="163">
        <v>273</v>
      </c>
    </row>
    <row r="28" spans="1:19" ht="15" customHeight="1">
      <c r="A28" s="156" t="s">
        <v>52</v>
      </c>
      <c r="B28" s="163">
        <v>61</v>
      </c>
      <c r="C28" s="163">
        <v>3</v>
      </c>
      <c r="D28" s="163">
        <v>69</v>
      </c>
      <c r="E28" s="163">
        <v>79</v>
      </c>
      <c r="F28" s="163">
        <v>112</v>
      </c>
      <c r="G28" s="163">
        <v>12</v>
      </c>
      <c r="H28" s="163">
        <v>58</v>
      </c>
      <c r="I28" s="164">
        <v>394</v>
      </c>
      <c r="J28" s="163">
        <v>144</v>
      </c>
      <c r="K28" s="163">
        <v>11</v>
      </c>
      <c r="L28" s="163">
        <v>316</v>
      </c>
      <c r="M28" s="163">
        <v>215</v>
      </c>
      <c r="N28" s="163">
        <v>120</v>
      </c>
      <c r="O28" s="163">
        <v>15</v>
      </c>
      <c r="P28" s="163">
        <v>111</v>
      </c>
      <c r="Q28" s="164">
        <v>932</v>
      </c>
      <c r="R28" s="164">
        <v>8</v>
      </c>
      <c r="S28" s="163">
        <v>1334</v>
      </c>
    </row>
    <row r="29" spans="1:19" ht="15" customHeight="1">
      <c r="A29" s="156" t="s">
        <v>53</v>
      </c>
      <c r="B29" s="163">
        <v>41</v>
      </c>
      <c r="C29" s="163">
        <v>4</v>
      </c>
      <c r="D29" s="163">
        <v>87</v>
      </c>
      <c r="E29" s="163">
        <v>76</v>
      </c>
      <c r="F29" s="163">
        <v>116</v>
      </c>
      <c r="G29" s="163">
        <v>20</v>
      </c>
      <c r="H29" s="163">
        <v>81</v>
      </c>
      <c r="I29" s="164">
        <v>425</v>
      </c>
      <c r="J29" s="163">
        <v>67</v>
      </c>
      <c r="K29" s="163">
        <v>7</v>
      </c>
      <c r="L29" s="163">
        <v>182</v>
      </c>
      <c r="M29" s="163">
        <v>123</v>
      </c>
      <c r="N29" s="163">
        <v>63</v>
      </c>
      <c r="O29" s="163">
        <v>10</v>
      </c>
      <c r="P29" s="163">
        <v>53</v>
      </c>
      <c r="Q29" s="164">
        <v>505</v>
      </c>
      <c r="R29" s="164">
        <v>2</v>
      </c>
      <c r="S29" s="163">
        <v>932</v>
      </c>
    </row>
    <row r="30" spans="1:19" ht="15" customHeight="1">
      <c r="A30" s="160" t="s">
        <v>54</v>
      </c>
      <c r="B30" s="165">
        <v>19</v>
      </c>
      <c r="C30" s="165">
        <v>1</v>
      </c>
      <c r="D30" s="165">
        <v>72</v>
      </c>
      <c r="E30" s="165">
        <v>27</v>
      </c>
      <c r="F30" s="165">
        <v>72</v>
      </c>
      <c r="G30" s="165">
        <v>15</v>
      </c>
      <c r="H30" s="165">
        <v>41</v>
      </c>
      <c r="I30" s="166">
        <v>247</v>
      </c>
      <c r="J30" s="165">
        <v>15</v>
      </c>
      <c r="K30" s="165">
        <v>0</v>
      </c>
      <c r="L30" s="165">
        <v>44</v>
      </c>
      <c r="M30" s="165">
        <v>21</v>
      </c>
      <c r="N30" s="165">
        <v>1</v>
      </c>
      <c r="O30" s="165">
        <v>3</v>
      </c>
      <c r="P30" s="165">
        <v>23</v>
      </c>
      <c r="Q30" s="166">
        <v>107</v>
      </c>
      <c r="R30" s="166">
        <v>2</v>
      </c>
      <c r="S30" s="165">
        <v>356</v>
      </c>
    </row>
    <row r="31" spans="1:19" ht="15" customHeight="1">
      <c r="A31" s="156" t="s">
        <v>55</v>
      </c>
      <c r="B31" s="163">
        <v>28</v>
      </c>
      <c r="C31" s="163">
        <v>13</v>
      </c>
      <c r="D31" s="163">
        <v>60</v>
      </c>
      <c r="E31" s="163">
        <v>65</v>
      </c>
      <c r="F31" s="163">
        <v>54</v>
      </c>
      <c r="G31" s="163">
        <v>6</v>
      </c>
      <c r="H31" s="163">
        <v>30</v>
      </c>
      <c r="I31" s="164">
        <v>256</v>
      </c>
      <c r="J31" s="163">
        <v>32</v>
      </c>
      <c r="K31" s="163">
        <v>16</v>
      </c>
      <c r="L31" s="163">
        <v>11</v>
      </c>
      <c r="M31" s="163">
        <v>51</v>
      </c>
      <c r="N31" s="163">
        <v>41</v>
      </c>
      <c r="O31" s="163">
        <v>1</v>
      </c>
      <c r="P31" s="163">
        <v>12</v>
      </c>
      <c r="Q31" s="164">
        <v>164</v>
      </c>
      <c r="R31" s="164">
        <v>3</v>
      </c>
      <c r="S31" s="163">
        <v>423</v>
      </c>
    </row>
    <row r="32" spans="1:19" ht="15" customHeight="1">
      <c r="A32" s="156" t="s">
        <v>56</v>
      </c>
      <c r="B32" s="163">
        <v>58</v>
      </c>
      <c r="C32" s="163">
        <v>0</v>
      </c>
      <c r="D32" s="163">
        <v>82</v>
      </c>
      <c r="E32" s="163">
        <v>105</v>
      </c>
      <c r="F32" s="163">
        <v>120</v>
      </c>
      <c r="G32" s="163">
        <v>61</v>
      </c>
      <c r="H32" s="163">
        <v>70</v>
      </c>
      <c r="I32" s="164">
        <v>496</v>
      </c>
      <c r="J32" s="163">
        <v>44</v>
      </c>
      <c r="K32" s="163">
        <v>7</v>
      </c>
      <c r="L32" s="163">
        <v>96</v>
      </c>
      <c r="M32" s="163">
        <v>81</v>
      </c>
      <c r="N32" s="163">
        <v>5</v>
      </c>
      <c r="O32" s="163">
        <v>20</v>
      </c>
      <c r="P32" s="163">
        <v>56</v>
      </c>
      <c r="Q32" s="164">
        <v>309</v>
      </c>
      <c r="R32" s="164">
        <v>1</v>
      </c>
      <c r="S32" s="163">
        <v>806</v>
      </c>
    </row>
    <row r="33" spans="1:19" ht="15" customHeight="1">
      <c r="A33" s="156" t="s">
        <v>57</v>
      </c>
      <c r="B33" s="163">
        <v>69</v>
      </c>
      <c r="C33" s="163">
        <v>0</v>
      </c>
      <c r="D33" s="163">
        <v>55</v>
      </c>
      <c r="E33" s="163">
        <v>93</v>
      </c>
      <c r="F33" s="163">
        <v>90</v>
      </c>
      <c r="G33" s="163">
        <v>33</v>
      </c>
      <c r="H33" s="163">
        <v>65</v>
      </c>
      <c r="I33" s="164">
        <v>405</v>
      </c>
      <c r="J33" s="163">
        <v>103</v>
      </c>
      <c r="K33" s="163">
        <v>15</v>
      </c>
      <c r="L33" s="163">
        <v>168</v>
      </c>
      <c r="M33" s="163">
        <v>112</v>
      </c>
      <c r="N33" s="163">
        <v>36</v>
      </c>
      <c r="O33" s="163">
        <v>7</v>
      </c>
      <c r="P33" s="163">
        <v>122</v>
      </c>
      <c r="Q33" s="164">
        <v>563</v>
      </c>
      <c r="R33" s="164">
        <v>3</v>
      </c>
      <c r="S33" s="163">
        <v>971</v>
      </c>
    </row>
    <row r="34" spans="1:19" ht="15" customHeight="1">
      <c r="A34" s="160" t="s">
        <v>58</v>
      </c>
      <c r="B34" s="165">
        <v>6</v>
      </c>
      <c r="C34" s="165">
        <v>0</v>
      </c>
      <c r="D34" s="165">
        <v>21</v>
      </c>
      <c r="E34" s="165">
        <v>17</v>
      </c>
      <c r="F34" s="165">
        <v>32</v>
      </c>
      <c r="G34" s="165">
        <v>12</v>
      </c>
      <c r="H34" s="165">
        <v>25</v>
      </c>
      <c r="I34" s="166">
        <v>113</v>
      </c>
      <c r="J34" s="165">
        <v>5</v>
      </c>
      <c r="K34" s="165">
        <v>3</v>
      </c>
      <c r="L34" s="165">
        <v>12</v>
      </c>
      <c r="M34" s="165">
        <v>6</v>
      </c>
      <c r="N34" s="165">
        <v>4</v>
      </c>
      <c r="O34" s="165">
        <v>0</v>
      </c>
      <c r="P34" s="165">
        <v>9</v>
      </c>
      <c r="Q34" s="166">
        <v>39</v>
      </c>
      <c r="R34" s="166">
        <v>1</v>
      </c>
      <c r="S34" s="165">
        <v>153</v>
      </c>
    </row>
    <row r="35" spans="1:19" ht="15" customHeight="1">
      <c r="A35" s="156" t="s">
        <v>59</v>
      </c>
      <c r="B35" s="163">
        <v>5</v>
      </c>
      <c r="C35" s="163">
        <v>0</v>
      </c>
      <c r="D35" s="163">
        <v>5</v>
      </c>
      <c r="E35" s="163">
        <v>6</v>
      </c>
      <c r="F35" s="163">
        <v>10</v>
      </c>
      <c r="G35" s="163">
        <v>4</v>
      </c>
      <c r="H35" s="163">
        <v>12</v>
      </c>
      <c r="I35" s="164">
        <v>42</v>
      </c>
      <c r="J35" s="163">
        <v>65</v>
      </c>
      <c r="K35" s="163">
        <v>67</v>
      </c>
      <c r="L35" s="163">
        <v>183</v>
      </c>
      <c r="M35" s="163">
        <v>111</v>
      </c>
      <c r="N35" s="163">
        <v>65</v>
      </c>
      <c r="O35" s="163">
        <v>7</v>
      </c>
      <c r="P35" s="163">
        <v>12</v>
      </c>
      <c r="Q35" s="164">
        <v>510</v>
      </c>
      <c r="R35" s="164">
        <v>11</v>
      </c>
      <c r="S35" s="163">
        <v>563</v>
      </c>
    </row>
    <row r="36" spans="1:19" ht="15" customHeight="1">
      <c r="A36" s="156" t="s">
        <v>60</v>
      </c>
      <c r="B36" s="163">
        <v>4</v>
      </c>
      <c r="C36" s="163">
        <v>3</v>
      </c>
      <c r="D36" s="163">
        <v>3</v>
      </c>
      <c r="E36" s="163">
        <v>6</v>
      </c>
      <c r="F36" s="163">
        <v>7</v>
      </c>
      <c r="G36" s="163">
        <v>2</v>
      </c>
      <c r="H36" s="163">
        <v>2</v>
      </c>
      <c r="I36" s="164">
        <v>27</v>
      </c>
      <c r="J36" s="163">
        <v>75</v>
      </c>
      <c r="K36" s="163">
        <v>22</v>
      </c>
      <c r="L36" s="163">
        <v>109</v>
      </c>
      <c r="M36" s="163">
        <v>105</v>
      </c>
      <c r="N36" s="163">
        <v>40</v>
      </c>
      <c r="O36" s="163">
        <v>0</v>
      </c>
      <c r="P36" s="163">
        <v>35</v>
      </c>
      <c r="Q36" s="164">
        <v>386</v>
      </c>
      <c r="R36" s="164">
        <v>0</v>
      </c>
      <c r="S36" s="163">
        <v>413</v>
      </c>
    </row>
    <row r="37" spans="1:19" ht="15" customHeight="1">
      <c r="A37" s="156" t="s">
        <v>61</v>
      </c>
      <c r="B37" s="163">
        <v>28</v>
      </c>
      <c r="C37" s="163">
        <v>11</v>
      </c>
      <c r="D37" s="163">
        <v>41</v>
      </c>
      <c r="E37" s="163">
        <v>110</v>
      </c>
      <c r="F37" s="163">
        <v>121</v>
      </c>
      <c r="G37" s="163">
        <v>17</v>
      </c>
      <c r="H37" s="163">
        <v>82</v>
      </c>
      <c r="I37" s="164">
        <v>410</v>
      </c>
      <c r="J37" s="163">
        <v>78</v>
      </c>
      <c r="K37" s="163">
        <v>34</v>
      </c>
      <c r="L37" s="163">
        <v>292</v>
      </c>
      <c r="M37" s="163">
        <v>179</v>
      </c>
      <c r="N37" s="163">
        <v>63</v>
      </c>
      <c r="O37" s="163">
        <v>2</v>
      </c>
      <c r="P37" s="163">
        <v>69</v>
      </c>
      <c r="Q37" s="164">
        <v>717</v>
      </c>
      <c r="R37" s="164">
        <v>10</v>
      </c>
      <c r="S37" s="163">
        <v>1137</v>
      </c>
    </row>
    <row r="38" spans="1:19" ht="15" customHeight="1">
      <c r="A38" s="160" t="s">
        <v>62</v>
      </c>
      <c r="B38" s="165">
        <v>11</v>
      </c>
      <c r="C38" s="165">
        <v>0</v>
      </c>
      <c r="D38" s="165">
        <v>64</v>
      </c>
      <c r="E38" s="165">
        <v>58</v>
      </c>
      <c r="F38" s="165">
        <v>71</v>
      </c>
      <c r="G38" s="165">
        <v>22</v>
      </c>
      <c r="H38" s="165">
        <v>34</v>
      </c>
      <c r="I38" s="166">
        <v>260</v>
      </c>
      <c r="J38" s="165">
        <v>26</v>
      </c>
      <c r="K38" s="165">
        <v>18</v>
      </c>
      <c r="L38" s="165">
        <v>38</v>
      </c>
      <c r="M38" s="165">
        <v>90</v>
      </c>
      <c r="N38" s="165">
        <v>30</v>
      </c>
      <c r="O38" s="165">
        <v>4</v>
      </c>
      <c r="P38" s="165">
        <v>19</v>
      </c>
      <c r="Q38" s="166">
        <v>225</v>
      </c>
      <c r="R38" s="166">
        <v>3</v>
      </c>
      <c r="S38" s="165">
        <v>488</v>
      </c>
    </row>
    <row r="39" spans="1:19" ht="15" customHeight="1">
      <c r="A39" s="156" t="s">
        <v>63</v>
      </c>
      <c r="B39" s="163">
        <v>51</v>
      </c>
      <c r="C39" s="163">
        <v>0</v>
      </c>
      <c r="D39" s="163">
        <v>128</v>
      </c>
      <c r="E39" s="163">
        <v>119</v>
      </c>
      <c r="F39" s="163">
        <v>147</v>
      </c>
      <c r="G39" s="163">
        <v>19</v>
      </c>
      <c r="H39" s="163">
        <v>60</v>
      </c>
      <c r="I39" s="164">
        <v>524</v>
      </c>
      <c r="J39" s="163">
        <v>48</v>
      </c>
      <c r="K39" s="163">
        <v>2</v>
      </c>
      <c r="L39" s="163">
        <v>107</v>
      </c>
      <c r="M39" s="163">
        <v>25</v>
      </c>
      <c r="N39" s="163">
        <v>19</v>
      </c>
      <c r="O39" s="163">
        <v>3</v>
      </c>
      <c r="P39" s="163">
        <v>29</v>
      </c>
      <c r="Q39" s="164">
        <v>233</v>
      </c>
      <c r="R39" s="164">
        <v>9</v>
      </c>
      <c r="S39" s="163">
        <v>766</v>
      </c>
    </row>
    <row r="40" spans="1:19" ht="15" customHeight="1">
      <c r="A40" s="156" t="s">
        <v>64</v>
      </c>
      <c r="B40" s="163">
        <v>48</v>
      </c>
      <c r="C40" s="163">
        <v>25</v>
      </c>
      <c r="D40" s="163">
        <v>87</v>
      </c>
      <c r="E40" s="163">
        <v>88</v>
      </c>
      <c r="F40" s="163">
        <v>136</v>
      </c>
      <c r="G40" s="163">
        <v>25</v>
      </c>
      <c r="H40" s="163">
        <v>92</v>
      </c>
      <c r="I40" s="164">
        <v>501</v>
      </c>
      <c r="J40" s="163">
        <v>98</v>
      </c>
      <c r="K40" s="163">
        <v>44</v>
      </c>
      <c r="L40" s="163">
        <v>166</v>
      </c>
      <c r="M40" s="163">
        <v>109</v>
      </c>
      <c r="N40" s="163">
        <v>41</v>
      </c>
      <c r="O40" s="163">
        <v>2</v>
      </c>
      <c r="P40" s="163">
        <v>51</v>
      </c>
      <c r="Q40" s="164">
        <v>511</v>
      </c>
      <c r="R40" s="164">
        <v>4</v>
      </c>
      <c r="S40" s="163">
        <v>1016</v>
      </c>
    </row>
    <row r="41" spans="1:19" ht="15" customHeight="1">
      <c r="A41" s="156" t="s">
        <v>65</v>
      </c>
      <c r="B41" s="163">
        <v>40</v>
      </c>
      <c r="C41" s="163">
        <v>0</v>
      </c>
      <c r="D41" s="163">
        <v>43</v>
      </c>
      <c r="E41" s="163">
        <v>28</v>
      </c>
      <c r="F41" s="163">
        <v>30</v>
      </c>
      <c r="G41" s="163">
        <v>12</v>
      </c>
      <c r="H41" s="163">
        <v>29</v>
      </c>
      <c r="I41" s="164">
        <v>182</v>
      </c>
      <c r="J41" s="163">
        <v>13</v>
      </c>
      <c r="K41" s="163">
        <v>0</v>
      </c>
      <c r="L41" s="163">
        <v>26</v>
      </c>
      <c r="M41" s="163">
        <v>5</v>
      </c>
      <c r="N41" s="163">
        <v>7</v>
      </c>
      <c r="O41" s="163">
        <v>0</v>
      </c>
      <c r="P41" s="163">
        <v>4</v>
      </c>
      <c r="Q41" s="164">
        <v>55</v>
      </c>
      <c r="R41" s="164">
        <v>2</v>
      </c>
      <c r="S41" s="163">
        <v>239</v>
      </c>
    </row>
    <row r="42" spans="1:19" ht="15" customHeight="1">
      <c r="A42" s="160" t="s">
        <v>66</v>
      </c>
      <c r="B42" s="165">
        <v>18</v>
      </c>
      <c r="C42" s="165">
        <v>6</v>
      </c>
      <c r="D42" s="165">
        <v>63</v>
      </c>
      <c r="E42" s="165">
        <v>32</v>
      </c>
      <c r="F42" s="165">
        <v>21</v>
      </c>
      <c r="G42" s="165">
        <v>5</v>
      </c>
      <c r="H42" s="165">
        <v>17</v>
      </c>
      <c r="I42" s="166">
        <v>162</v>
      </c>
      <c r="J42" s="165">
        <v>10</v>
      </c>
      <c r="K42" s="165">
        <v>5</v>
      </c>
      <c r="L42" s="165">
        <v>16</v>
      </c>
      <c r="M42" s="165">
        <v>16</v>
      </c>
      <c r="N42" s="165">
        <v>1</v>
      </c>
      <c r="O42" s="165">
        <v>0</v>
      </c>
      <c r="P42" s="165">
        <v>11</v>
      </c>
      <c r="Q42" s="166">
        <v>59</v>
      </c>
      <c r="R42" s="166">
        <v>0</v>
      </c>
      <c r="S42" s="165">
        <v>221</v>
      </c>
    </row>
    <row r="43" spans="1:19" ht="15" customHeight="1">
      <c r="A43" s="156" t="s">
        <v>67</v>
      </c>
      <c r="B43" s="163">
        <v>22</v>
      </c>
      <c r="C43" s="163">
        <v>0</v>
      </c>
      <c r="D43" s="163">
        <v>89</v>
      </c>
      <c r="E43" s="163">
        <v>8</v>
      </c>
      <c r="F43" s="163">
        <v>3</v>
      </c>
      <c r="G43" s="163">
        <v>4</v>
      </c>
      <c r="H43" s="163">
        <v>4</v>
      </c>
      <c r="I43" s="164">
        <v>130</v>
      </c>
      <c r="J43" s="163">
        <v>36</v>
      </c>
      <c r="K43" s="163">
        <v>1</v>
      </c>
      <c r="L43" s="163">
        <v>52</v>
      </c>
      <c r="M43" s="163">
        <v>83</v>
      </c>
      <c r="N43" s="163">
        <v>0</v>
      </c>
      <c r="O43" s="163">
        <v>20</v>
      </c>
      <c r="P43" s="163">
        <v>62</v>
      </c>
      <c r="Q43" s="164">
        <v>254</v>
      </c>
      <c r="R43" s="164">
        <v>1</v>
      </c>
      <c r="S43" s="163">
        <v>385</v>
      </c>
    </row>
    <row r="44" spans="1:19" ht="15" customHeight="1">
      <c r="A44" s="156" t="s">
        <v>68</v>
      </c>
      <c r="B44" s="163">
        <v>8</v>
      </c>
      <c r="C44" s="163">
        <v>1</v>
      </c>
      <c r="D44" s="163">
        <v>8</v>
      </c>
      <c r="E44" s="163">
        <v>16</v>
      </c>
      <c r="F44" s="163">
        <v>11</v>
      </c>
      <c r="G44" s="163">
        <v>8</v>
      </c>
      <c r="H44" s="163">
        <v>8</v>
      </c>
      <c r="I44" s="164">
        <v>60</v>
      </c>
      <c r="J44" s="163">
        <v>5</v>
      </c>
      <c r="K44" s="163">
        <v>7</v>
      </c>
      <c r="L44" s="163">
        <v>18</v>
      </c>
      <c r="M44" s="163">
        <v>10</v>
      </c>
      <c r="N44" s="163">
        <v>12</v>
      </c>
      <c r="O44" s="163">
        <v>0</v>
      </c>
      <c r="P44" s="163">
        <v>5</v>
      </c>
      <c r="Q44" s="164">
        <v>57</v>
      </c>
      <c r="R44" s="164">
        <v>1</v>
      </c>
      <c r="S44" s="163">
        <v>118</v>
      </c>
    </row>
    <row r="45" spans="1:19" ht="15" customHeight="1">
      <c r="A45" s="156" t="s">
        <v>69</v>
      </c>
      <c r="B45" s="163">
        <v>9</v>
      </c>
      <c r="C45" s="163">
        <v>5</v>
      </c>
      <c r="D45" s="163">
        <v>13</v>
      </c>
      <c r="E45" s="163">
        <v>8</v>
      </c>
      <c r="F45" s="163">
        <v>18</v>
      </c>
      <c r="G45" s="163">
        <v>2</v>
      </c>
      <c r="H45" s="163">
        <v>11</v>
      </c>
      <c r="I45" s="164">
        <v>66</v>
      </c>
      <c r="J45" s="163">
        <v>69</v>
      </c>
      <c r="K45" s="163">
        <v>80</v>
      </c>
      <c r="L45" s="163">
        <v>230</v>
      </c>
      <c r="M45" s="163">
        <v>127</v>
      </c>
      <c r="N45" s="163">
        <v>49</v>
      </c>
      <c r="O45" s="163">
        <v>3</v>
      </c>
      <c r="P45" s="163">
        <v>54</v>
      </c>
      <c r="Q45" s="164">
        <v>612</v>
      </c>
      <c r="R45" s="164">
        <v>14</v>
      </c>
      <c r="S45" s="163">
        <v>692</v>
      </c>
    </row>
    <row r="46" spans="1:19" ht="15" customHeight="1">
      <c r="A46" s="160" t="s">
        <v>70</v>
      </c>
      <c r="B46" s="165">
        <v>88</v>
      </c>
      <c r="C46" s="165">
        <v>1</v>
      </c>
      <c r="D46" s="165">
        <v>38</v>
      </c>
      <c r="E46" s="165">
        <v>37</v>
      </c>
      <c r="F46" s="165">
        <v>56</v>
      </c>
      <c r="G46" s="165">
        <v>14</v>
      </c>
      <c r="H46" s="165">
        <v>26</v>
      </c>
      <c r="I46" s="166">
        <v>260</v>
      </c>
      <c r="J46" s="165">
        <v>30</v>
      </c>
      <c r="K46" s="165">
        <v>1</v>
      </c>
      <c r="L46" s="165">
        <v>113</v>
      </c>
      <c r="M46" s="165">
        <v>41</v>
      </c>
      <c r="N46" s="165">
        <v>17</v>
      </c>
      <c r="O46" s="165">
        <v>4</v>
      </c>
      <c r="P46" s="165">
        <v>14</v>
      </c>
      <c r="Q46" s="166">
        <v>220</v>
      </c>
      <c r="R46" s="166">
        <v>3</v>
      </c>
      <c r="S46" s="165">
        <v>483</v>
      </c>
    </row>
    <row r="47" spans="1:19" ht="15" customHeight="1">
      <c r="A47" s="156" t="s">
        <v>71</v>
      </c>
      <c r="B47" s="163">
        <v>7</v>
      </c>
      <c r="C47" s="163">
        <v>5</v>
      </c>
      <c r="D47" s="163">
        <v>35</v>
      </c>
      <c r="E47" s="163">
        <v>49</v>
      </c>
      <c r="F47" s="163">
        <v>62</v>
      </c>
      <c r="G47" s="163">
        <v>26</v>
      </c>
      <c r="H47" s="163">
        <v>71</v>
      </c>
      <c r="I47" s="164">
        <v>255</v>
      </c>
      <c r="J47" s="163">
        <v>87</v>
      </c>
      <c r="K47" s="163">
        <v>91</v>
      </c>
      <c r="L47" s="163">
        <v>306</v>
      </c>
      <c r="M47" s="163">
        <v>205</v>
      </c>
      <c r="N47" s="163">
        <v>60</v>
      </c>
      <c r="O47" s="163">
        <v>1</v>
      </c>
      <c r="P47" s="163">
        <v>150</v>
      </c>
      <c r="Q47" s="164">
        <v>900</v>
      </c>
      <c r="R47" s="164">
        <v>1</v>
      </c>
      <c r="S47" s="163">
        <v>1156</v>
      </c>
    </row>
    <row r="48" spans="1:19" ht="15" customHeight="1">
      <c r="A48" s="156" t="s">
        <v>72</v>
      </c>
      <c r="B48" s="163">
        <v>55</v>
      </c>
      <c r="C48" s="163">
        <v>24</v>
      </c>
      <c r="D48" s="163">
        <v>110</v>
      </c>
      <c r="E48" s="163">
        <v>152</v>
      </c>
      <c r="F48" s="163">
        <v>203</v>
      </c>
      <c r="G48" s="163">
        <v>99</v>
      </c>
      <c r="H48" s="163">
        <v>160</v>
      </c>
      <c r="I48" s="164">
        <v>803</v>
      </c>
      <c r="J48" s="163">
        <v>116</v>
      </c>
      <c r="K48" s="163">
        <v>50</v>
      </c>
      <c r="L48" s="163">
        <v>272</v>
      </c>
      <c r="M48" s="163">
        <v>192</v>
      </c>
      <c r="N48" s="163">
        <v>117</v>
      </c>
      <c r="O48" s="163">
        <v>24</v>
      </c>
      <c r="P48" s="163">
        <v>117</v>
      </c>
      <c r="Q48" s="164">
        <v>888</v>
      </c>
      <c r="R48" s="164">
        <v>2</v>
      </c>
      <c r="S48" s="163">
        <v>1693</v>
      </c>
    </row>
    <row r="49" spans="1:19" ht="15" customHeight="1">
      <c r="A49" s="156" t="s">
        <v>73</v>
      </c>
      <c r="B49" s="163">
        <v>10</v>
      </c>
      <c r="C49" s="163">
        <v>4</v>
      </c>
      <c r="D49" s="163">
        <v>36</v>
      </c>
      <c r="E49" s="163">
        <v>0</v>
      </c>
      <c r="F49" s="163">
        <v>8</v>
      </c>
      <c r="G49" s="163">
        <v>1</v>
      </c>
      <c r="H49" s="163">
        <v>17</v>
      </c>
      <c r="I49" s="164">
        <v>76</v>
      </c>
      <c r="J49" s="163">
        <v>4</v>
      </c>
      <c r="K49" s="163">
        <v>0</v>
      </c>
      <c r="L49" s="163">
        <v>11</v>
      </c>
      <c r="M49" s="163">
        <v>2</v>
      </c>
      <c r="N49" s="163">
        <v>3</v>
      </c>
      <c r="O49" s="163">
        <v>0</v>
      </c>
      <c r="P49" s="163">
        <v>4</v>
      </c>
      <c r="Q49" s="164">
        <v>24</v>
      </c>
      <c r="R49" s="164">
        <v>1</v>
      </c>
      <c r="S49" s="163">
        <v>101</v>
      </c>
    </row>
    <row r="50" spans="1:19" ht="15" customHeight="1">
      <c r="A50" s="160" t="s">
        <v>74</v>
      </c>
      <c r="B50" s="165">
        <v>31</v>
      </c>
      <c r="C50" s="165">
        <v>4</v>
      </c>
      <c r="D50" s="165">
        <v>63</v>
      </c>
      <c r="E50" s="165">
        <v>86</v>
      </c>
      <c r="F50" s="165">
        <v>181</v>
      </c>
      <c r="G50" s="165">
        <v>51</v>
      </c>
      <c r="H50" s="165">
        <v>106</v>
      </c>
      <c r="I50" s="166">
        <v>522</v>
      </c>
      <c r="J50" s="165">
        <v>122</v>
      </c>
      <c r="K50" s="165">
        <v>30</v>
      </c>
      <c r="L50" s="165">
        <v>221</v>
      </c>
      <c r="M50" s="165">
        <v>220</v>
      </c>
      <c r="N50" s="165">
        <v>126</v>
      </c>
      <c r="O50" s="165">
        <v>6</v>
      </c>
      <c r="P50" s="165">
        <v>95</v>
      </c>
      <c r="Q50" s="166">
        <v>820</v>
      </c>
      <c r="R50" s="166">
        <v>12</v>
      </c>
      <c r="S50" s="165">
        <v>1354</v>
      </c>
    </row>
    <row r="51" spans="1:19" ht="15" customHeight="1">
      <c r="A51" s="156" t="s">
        <v>75</v>
      </c>
      <c r="B51" s="163">
        <v>55</v>
      </c>
      <c r="C51" s="163">
        <v>0</v>
      </c>
      <c r="D51" s="163">
        <v>89</v>
      </c>
      <c r="E51" s="163">
        <v>71</v>
      </c>
      <c r="F51" s="163">
        <v>166</v>
      </c>
      <c r="G51" s="163">
        <v>3</v>
      </c>
      <c r="H51" s="163">
        <v>52</v>
      </c>
      <c r="I51" s="164">
        <v>436</v>
      </c>
      <c r="J51" s="163">
        <v>48</v>
      </c>
      <c r="K51" s="163">
        <v>0</v>
      </c>
      <c r="L51" s="163">
        <v>143</v>
      </c>
      <c r="M51" s="163">
        <v>76</v>
      </c>
      <c r="N51" s="163">
        <v>25</v>
      </c>
      <c r="O51" s="163">
        <v>1</v>
      </c>
      <c r="P51" s="163">
        <v>32</v>
      </c>
      <c r="Q51" s="164">
        <v>325</v>
      </c>
      <c r="R51" s="164">
        <v>1</v>
      </c>
      <c r="S51" s="163">
        <v>762</v>
      </c>
    </row>
    <row r="52" spans="1:19" ht="15" customHeight="1">
      <c r="A52" s="156" t="s">
        <v>76</v>
      </c>
      <c r="B52" s="163">
        <v>29</v>
      </c>
      <c r="C52" s="163">
        <v>0</v>
      </c>
      <c r="D52" s="163">
        <v>122</v>
      </c>
      <c r="E52" s="163">
        <v>74</v>
      </c>
      <c r="F52" s="163">
        <v>63</v>
      </c>
      <c r="G52" s="163">
        <v>24</v>
      </c>
      <c r="H52" s="163">
        <v>32</v>
      </c>
      <c r="I52" s="164">
        <v>344</v>
      </c>
      <c r="J52" s="163">
        <v>31</v>
      </c>
      <c r="K52" s="163">
        <v>4</v>
      </c>
      <c r="L52" s="163">
        <v>120</v>
      </c>
      <c r="M52" s="163">
        <v>48</v>
      </c>
      <c r="N52" s="163">
        <v>35</v>
      </c>
      <c r="O52" s="163">
        <v>6</v>
      </c>
      <c r="P52" s="163">
        <v>11</v>
      </c>
      <c r="Q52" s="164">
        <v>255</v>
      </c>
      <c r="R52" s="164">
        <v>0</v>
      </c>
      <c r="S52" s="163">
        <v>599</v>
      </c>
    </row>
    <row r="53" spans="1:19" ht="15" customHeight="1">
      <c r="A53" s="156" t="s">
        <v>77</v>
      </c>
      <c r="B53" s="163">
        <v>63</v>
      </c>
      <c r="C53" s="163">
        <v>1</v>
      </c>
      <c r="D53" s="163">
        <v>76</v>
      </c>
      <c r="E53" s="163">
        <v>127</v>
      </c>
      <c r="F53" s="163">
        <v>92</v>
      </c>
      <c r="G53" s="163">
        <v>43</v>
      </c>
      <c r="H53" s="163">
        <v>82</v>
      </c>
      <c r="I53" s="164">
        <v>484</v>
      </c>
      <c r="J53" s="163">
        <v>71</v>
      </c>
      <c r="K53" s="163">
        <v>42</v>
      </c>
      <c r="L53" s="163">
        <v>269</v>
      </c>
      <c r="M53" s="163">
        <v>135</v>
      </c>
      <c r="N53" s="163">
        <v>67</v>
      </c>
      <c r="O53" s="163">
        <v>1</v>
      </c>
      <c r="P53" s="163">
        <v>157</v>
      </c>
      <c r="Q53" s="164">
        <v>742</v>
      </c>
      <c r="R53" s="164">
        <v>4</v>
      </c>
      <c r="S53" s="163">
        <v>1230</v>
      </c>
    </row>
    <row r="54" spans="1:19" ht="15" customHeight="1">
      <c r="A54" s="160" t="s">
        <v>78</v>
      </c>
      <c r="B54" s="165">
        <v>1</v>
      </c>
      <c r="C54" s="165">
        <v>0</v>
      </c>
      <c r="D54" s="165">
        <v>6</v>
      </c>
      <c r="E54" s="165">
        <v>2</v>
      </c>
      <c r="F54" s="165">
        <v>2</v>
      </c>
      <c r="G54" s="165">
        <v>1</v>
      </c>
      <c r="H54" s="165">
        <v>0</v>
      </c>
      <c r="I54" s="166">
        <v>12</v>
      </c>
      <c r="J54" s="165">
        <v>11</v>
      </c>
      <c r="K54" s="165">
        <v>3</v>
      </c>
      <c r="L54" s="165">
        <v>18</v>
      </c>
      <c r="M54" s="165">
        <v>10</v>
      </c>
      <c r="N54" s="165">
        <v>5</v>
      </c>
      <c r="O54" s="165">
        <v>1</v>
      </c>
      <c r="P54" s="165">
        <v>2</v>
      </c>
      <c r="Q54" s="166">
        <v>50</v>
      </c>
      <c r="R54" s="166">
        <v>1</v>
      </c>
      <c r="S54" s="165">
        <v>63</v>
      </c>
    </row>
    <row r="55" spans="1:19" ht="15" customHeight="1">
      <c r="A55" s="156" t="s">
        <v>79</v>
      </c>
      <c r="B55" s="163">
        <v>92</v>
      </c>
      <c r="C55" s="163">
        <v>4</v>
      </c>
      <c r="D55" s="163">
        <v>109</v>
      </c>
      <c r="E55" s="163">
        <v>248</v>
      </c>
      <c r="F55" s="163">
        <v>106</v>
      </c>
      <c r="G55" s="163">
        <v>7</v>
      </c>
      <c r="H55" s="163">
        <v>93</v>
      </c>
      <c r="I55" s="164">
        <v>659</v>
      </c>
      <c r="J55" s="163">
        <v>55</v>
      </c>
      <c r="K55" s="163">
        <v>9</v>
      </c>
      <c r="L55" s="163">
        <v>186</v>
      </c>
      <c r="M55" s="163">
        <v>189</v>
      </c>
      <c r="N55" s="163">
        <v>61</v>
      </c>
      <c r="O55" s="163">
        <v>0</v>
      </c>
      <c r="P55" s="163">
        <v>39</v>
      </c>
      <c r="Q55" s="164">
        <v>539</v>
      </c>
      <c r="R55" s="164">
        <v>0</v>
      </c>
      <c r="S55" s="163">
        <v>1198</v>
      </c>
    </row>
    <row r="56" spans="1:19" ht="15" customHeight="1">
      <c r="A56" s="156" t="s">
        <v>80</v>
      </c>
      <c r="B56" s="163">
        <v>16</v>
      </c>
      <c r="C56" s="163">
        <v>6</v>
      </c>
      <c r="D56" s="163">
        <v>33</v>
      </c>
      <c r="E56" s="163">
        <v>24</v>
      </c>
      <c r="F56" s="163">
        <v>27</v>
      </c>
      <c r="G56" s="163">
        <v>5</v>
      </c>
      <c r="H56" s="163">
        <v>10</v>
      </c>
      <c r="I56" s="164">
        <v>121</v>
      </c>
      <c r="J56" s="163">
        <v>5</v>
      </c>
      <c r="K56" s="163">
        <v>1</v>
      </c>
      <c r="L56" s="163">
        <v>11</v>
      </c>
      <c r="M56" s="163">
        <v>4</v>
      </c>
      <c r="N56" s="163">
        <v>4</v>
      </c>
      <c r="O56" s="163">
        <v>0</v>
      </c>
      <c r="P56" s="163">
        <v>2</v>
      </c>
      <c r="Q56" s="164">
        <v>27</v>
      </c>
      <c r="R56" s="164">
        <v>0</v>
      </c>
      <c r="S56" s="163">
        <v>148</v>
      </c>
    </row>
    <row r="57" spans="1:19" ht="15" customHeight="1">
      <c r="A57" s="156" t="s">
        <v>81</v>
      </c>
      <c r="B57" s="163">
        <v>66</v>
      </c>
      <c r="C57" s="163">
        <v>2</v>
      </c>
      <c r="D57" s="163">
        <v>90</v>
      </c>
      <c r="E57" s="163">
        <v>126</v>
      </c>
      <c r="F57" s="163">
        <v>87</v>
      </c>
      <c r="G57" s="163">
        <v>67</v>
      </c>
      <c r="H57" s="163">
        <v>85</v>
      </c>
      <c r="I57" s="164">
        <v>523</v>
      </c>
      <c r="J57" s="163">
        <v>153</v>
      </c>
      <c r="K57" s="163">
        <v>24</v>
      </c>
      <c r="L57" s="163">
        <v>304</v>
      </c>
      <c r="M57" s="163">
        <v>213</v>
      </c>
      <c r="N57" s="163">
        <v>38</v>
      </c>
      <c r="O57" s="163">
        <v>25</v>
      </c>
      <c r="P57" s="163">
        <v>47</v>
      </c>
      <c r="Q57" s="164">
        <v>804</v>
      </c>
      <c r="R57" s="164">
        <v>0</v>
      </c>
      <c r="S57" s="163">
        <v>1327</v>
      </c>
    </row>
    <row r="58" spans="1:19" ht="15" customHeight="1">
      <c r="A58" s="160" t="s">
        <v>82</v>
      </c>
      <c r="B58" s="165">
        <v>206</v>
      </c>
      <c r="C58" s="165">
        <v>7</v>
      </c>
      <c r="D58" s="165">
        <v>572</v>
      </c>
      <c r="E58" s="165">
        <v>315</v>
      </c>
      <c r="F58" s="165">
        <v>460</v>
      </c>
      <c r="G58" s="165">
        <v>70</v>
      </c>
      <c r="H58" s="165">
        <v>114</v>
      </c>
      <c r="I58" s="166">
        <v>1744</v>
      </c>
      <c r="J58" s="165">
        <v>505</v>
      </c>
      <c r="K58" s="165">
        <v>235</v>
      </c>
      <c r="L58" s="165">
        <v>856</v>
      </c>
      <c r="M58" s="165">
        <v>499</v>
      </c>
      <c r="N58" s="165">
        <v>471</v>
      </c>
      <c r="O58" s="165">
        <v>13</v>
      </c>
      <c r="P58" s="165">
        <v>170</v>
      </c>
      <c r="Q58" s="166">
        <v>2749</v>
      </c>
      <c r="R58" s="166">
        <v>7</v>
      </c>
      <c r="S58" s="165">
        <v>4500</v>
      </c>
    </row>
    <row r="59" spans="1:19" ht="15" customHeight="1">
      <c r="A59" s="156" t="s">
        <v>83</v>
      </c>
      <c r="B59" s="163">
        <v>46</v>
      </c>
      <c r="C59" s="163">
        <v>0</v>
      </c>
      <c r="D59" s="163">
        <v>37</v>
      </c>
      <c r="E59" s="163">
        <v>21</v>
      </c>
      <c r="F59" s="163">
        <v>16</v>
      </c>
      <c r="G59" s="163">
        <v>12</v>
      </c>
      <c r="H59" s="163">
        <v>9</v>
      </c>
      <c r="I59" s="164">
        <v>141</v>
      </c>
      <c r="J59" s="163">
        <v>32</v>
      </c>
      <c r="K59" s="163">
        <v>6</v>
      </c>
      <c r="L59" s="163">
        <v>94</v>
      </c>
      <c r="M59" s="163">
        <v>35</v>
      </c>
      <c r="N59" s="163">
        <v>12</v>
      </c>
      <c r="O59" s="163">
        <v>1</v>
      </c>
      <c r="P59" s="163">
        <v>11</v>
      </c>
      <c r="Q59" s="164">
        <v>191</v>
      </c>
      <c r="R59" s="164">
        <v>0</v>
      </c>
      <c r="S59" s="163">
        <v>332</v>
      </c>
    </row>
    <row r="60" spans="1:19" ht="15" customHeight="1">
      <c r="A60" s="156" t="s">
        <v>84</v>
      </c>
      <c r="B60" s="163">
        <v>8</v>
      </c>
      <c r="C60" s="163">
        <v>0</v>
      </c>
      <c r="D60" s="163">
        <v>11</v>
      </c>
      <c r="E60" s="163">
        <v>17</v>
      </c>
      <c r="F60" s="163">
        <v>18</v>
      </c>
      <c r="G60" s="163">
        <v>1</v>
      </c>
      <c r="H60" s="163">
        <v>13</v>
      </c>
      <c r="I60" s="164">
        <v>68</v>
      </c>
      <c r="J60" s="163">
        <v>2</v>
      </c>
      <c r="K60" s="163">
        <v>0</v>
      </c>
      <c r="L60" s="163">
        <v>3</v>
      </c>
      <c r="M60" s="163">
        <v>1</v>
      </c>
      <c r="N60" s="163">
        <v>0</v>
      </c>
      <c r="O60" s="163">
        <v>0</v>
      </c>
      <c r="P60" s="163">
        <v>0</v>
      </c>
      <c r="Q60" s="164">
        <v>6</v>
      </c>
      <c r="R60" s="164">
        <v>0</v>
      </c>
      <c r="S60" s="163">
        <v>74</v>
      </c>
    </row>
    <row r="61" spans="1:19" ht="15" customHeight="1">
      <c r="A61" s="156" t="s">
        <v>85</v>
      </c>
      <c r="B61" s="163">
        <v>77</v>
      </c>
      <c r="C61" s="163">
        <v>9</v>
      </c>
      <c r="D61" s="163">
        <v>116</v>
      </c>
      <c r="E61" s="163">
        <v>127</v>
      </c>
      <c r="F61" s="163">
        <v>117</v>
      </c>
      <c r="G61" s="163">
        <v>24</v>
      </c>
      <c r="H61" s="163">
        <v>52</v>
      </c>
      <c r="I61" s="164">
        <v>522</v>
      </c>
      <c r="J61" s="163">
        <v>90</v>
      </c>
      <c r="K61" s="163">
        <v>28</v>
      </c>
      <c r="L61" s="163">
        <v>148</v>
      </c>
      <c r="M61" s="163">
        <v>98</v>
      </c>
      <c r="N61" s="163">
        <v>38</v>
      </c>
      <c r="O61" s="163">
        <v>7</v>
      </c>
      <c r="P61" s="163">
        <v>31</v>
      </c>
      <c r="Q61" s="164">
        <v>440</v>
      </c>
      <c r="R61" s="164">
        <v>11</v>
      </c>
      <c r="S61" s="163">
        <v>973</v>
      </c>
    </row>
    <row r="62" spans="1:19" ht="15" customHeight="1">
      <c r="A62" s="160" t="s">
        <v>86</v>
      </c>
      <c r="B62" s="165">
        <v>33</v>
      </c>
      <c r="C62" s="165">
        <v>21</v>
      </c>
      <c r="D62" s="165">
        <v>42</v>
      </c>
      <c r="E62" s="165">
        <v>49</v>
      </c>
      <c r="F62" s="165">
        <v>68</v>
      </c>
      <c r="G62" s="165">
        <v>27</v>
      </c>
      <c r="H62" s="165">
        <v>19</v>
      </c>
      <c r="I62" s="166">
        <v>259</v>
      </c>
      <c r="J62" s="165">
        <v>66</v>
      </c>
      <c r="K62" s="165">
        <v>39</v>
      </c>
      <c r="L62" s="165">
        <v>153</v>
      </c>
      <c r="M62" s="165">
        <v>90</v>
      </c>
      <c r="N62" s="165">
        <v>37</v>
      </c>
      <c r="O62" s="165">
        <v>1</v>
      </c>
      <c r="P62" s="165">
        <v>20</v>
      </c>
      <c r="Q62" s="166">
        <v>406</v>
      </c>
      <c r="R62" s="166">
        <v>9</v>
      </c>
      <c r="S62" s="165">
        <v>674</v>
      </c>
    </row>
    <row r="63" spans="1:19" ht="15" customHeight="1">
      <c r="A63" s="156" t="s">
        <v>87</v>
      </c>
      <c r="B63" s="163">
        <v>19</v>
      </c>
      <c r="C63" s="163">
        <v>0</v>
      </c>
      <c r="D63" s="163">
        <v>42</v>
      </c>
      <c r="E63" s="163">
        <v>26</v>
      </c>
      <c r="F63" s="163">
        <v>54</v>
      </c>
      <c r="G63" s="163">
        <v>6</v>
      </c>
      <c r="H63" s="163">
        <v>27</v>
      </c>
      <c r="I63" s="164">
        <v>174</v>
      </c>
      <c r="J63" s="163">
        <v>20</v>
      </c>
      <c r="K63" s="163">
        <v>0</v>
      </c>
      <c r="L63" s="163">
        <v>39</v>
      </c>
      <c r="M63" s="163">
        <v>26</v>
      </c>
      <c r="N63" s="163">
        <v>8</v>
      </c>
      <c r="O63" s="163">
        <v>9</v>
      </c>
      <c r="P63" s="163">
        <v>6</v>
      </c>
      <c r="Q63" s="164">
        <v>108</v>
      </c>
      <c r="R63" s="164">
        <v>0</v>
      </c>
      <c r="S63" s="163">
        <v>282</v>
      </c>
    </row>
    <row r="64" spans="1:19" ht="15" customHeight="1">
      <c r="A64" s="156" t="s">
        <v>88</v>
      </c>
      <c r="B64" s="163">
        <v>33</v>
      </c>
      <c r="C64" s="163">
        <v>10</v>
      </c>
      <c r="D64" s="163">
        <v>90</v>
      </c>
      <c r="E64" s="163">
        <v>73</v>
      </c>
      <c r="F64" s="163">
        <v>109</v>
      </c>
      <c r="G64" s="163">
        <v>32</v>
      </c>
      <c r="H64" s="163">
        <v>68</v>
      </c>
      <c r="I64" s="164">
        <v>415</v>
      </c>
      <c r="J64" s="163">
        <v>28</v>
      </c>
      <c r="K64" s="163">
        <v>6</v>
      </c>
      <c r="L64" s="163">
        <v>83</v>
      </c>
      <c r="M64" s="163">
        <v>63</v>
      </c>
      <c r="N64" s="163">
        <v>12</v>
      </c>
      <c r="O64" s="163">
        <v>3</v>
      </c>
      <c r="P64" s="163">
        <v>8</v>
      </c>
      <c r="Q64" s="164">
        <v>203</v>
      </c>
      <c r="R64" s="164">
        <v>2</v>
      </c>
      <c r="S64" s="163">
        <v>620</v>
      </c>
    </row>
    <row r="65" spans="1:19" ht="15" customHeight="1" thickBot="1">
      <c r="A65" s="156" t="s">
        <v>89</v>
      </c>
      <c r="B65" s="163">
        <v>16</v>
      </c>
      <c r="C65" s="163">
        <v>0</v>
      </c>
      <c r="D65" s="163">
        <v>30</v>
      </c>
      <c r="E65" s="163">
        <v>7</v>
      </c>
      <c r="F65" s="163">
        <v>18</v>
      </c>
      <c r="G65" s="163">
        <v>3</v>
      </c>
      <c r="H65" s="163">
        <v>10</v>
      </c>
      <c r="I65" s="164">
        <v>84</v>
      </c>
      <c r="J65" s="163">
        <v>7</v>
      </c>
      <c r="K65" s="163">
        <v>0</v>
      </c>
      <c r="L65" s="163">
        <v>8</v>
      </c>
      <c r="M65" s="163">
        <v>2</v>
      </c>
      <c r="N65" s="163">
        <v>4</v>
      </c>
      <c r="O65" s="163">
        <v>1</v>
      </c>
      <c r="P65" s="163">
        <v>2</v>
      </c>
      <c r="Q65" s="164">
        <v>24</v>
      </c>
      <c r="R65" s="164">
        <v>2</v>
      </c>
      <c r="S65" s="163">
        <v>110</v>
      </c>
    </row>
    <row r="66" spans="1:19" ht="21" customHeight="1" thickTop="1">
      <c r="A66" s="167" t="s">
        <v>90</v>
      </c>
      <c r="B66" s="168">
        <v>2045</v>
      </c>
      <c r="C66" s="168">
        <v>311</v>
      </c>
      <c r="D66" s="168">
        <v>4037</v>
      </c>
      <c r="E66" s="168">
        <v>3538</v>
      </c>
      <c r="F66" s="168">
        <v>4099</v>
      </c>
      <c r="G66" s="168">
        <v>1002</v>
      </c>
      <c r="H66" s="168">
        <v>2273</v>
      </c>
      <c r="I66" s="169">
        <v>17305</v>
      </c>
      <c r="J66" s="168">
        <v>3630</v>
      </c>
      <c r="K66" s="168">
        <v>1697</v>
      </c>
      <c r="L66" s="168">
        <v>8859</v>
      </c>
      <c r="M66" s="168">
        <v>6106</v>
      </c>
      <c r="N66" s="168">
        <v>2694</v>
      </c>
      <c r="O66" s="168">
        <v>320</v>
      </c>
      <c r="P66" s="168">
        <v>2430</v>
      </c>
      <c r="Q66" s="169">
        <v>25736</v>
      </c>
      <c r="R66" s="169">
        <v>189</v>
      </c>
      <c r="S66" s="168">
        <v>43230</v>
      </c>
    </row>
    <row r="67" spans="1:19" ht="15" customHeight="1">
      <c r="A67" s="160" t="s">
        <v>91</v>
      </c>
      <c r="B67" s="165">
        <v>26</v>
      </c>
      <c r="C67" s="165">
        <v>0</v>
      </c>
      <c r="D67" s="165">
        <v>43</v>
      </c>
      <c r="E67" s="165">
        <v>44</v>
      </c>
      <c r="F67" s="165">
        <v>7</v>
      </c>
      <c r="G67" s="165">
        <v>26</v>
      </c>
      <c r="H67" s="165">
        <v>7</v>
      </c>
      <c r="I67" s="166">
        <v>153</v>
      </c>
      <c r="J67" s="165">
        <v>30</v>
      </c>
      <c r="K67" s="165">
        <v>0</v>
      </c>
      <c r="L67" s="165">
        <v>69</v>
      </c>
      <c r="M67" s="165">
        <v>41</v>
      </c>
      <c r="N67" s="165">
        <v>35</v>
      </c>
      <c r="O67" s="165">
        <v>1</v>
      </c>
      <c r="P67" s="165">
        <v>8</v>
      </c>
      <c r="Q67" s="166">
        <v>184</v>
      </c>
      <c r="R67" s="166">
        <v>0</v>
      </c>
      <c r="S67" s="165">
        <v>337</v>
      </c>
    </row>
    <row r="68" spans="1:19" ht="21" customHeight="1">
      <c r="A68" s="170" t="s">
        <v>92</v>
      </c>
      <c r="B68" s="165">
        <v>2071</v>
      </c>
      <c r="C68" s="165">
        <v>311</v>
      </c>
      <c r="D68" s="165">
        <v>4080</v>
      </c>
      <c r="E68" s="165">
        <v>3582</v>
      </c>
      <c r="F68" s="165">
        <v>4106</v>
      </c>
      <c r="G68" s="165">
        <v>1028</v>
      </c>
      <c r="H68" s="165">
        <v>2280</v>
      </c>
      <c r="I68" s="166">
        <v>17458</v>
      </c>
      <c r="J68" s="165">
        <v>3660</v>
      </c>
      <c r="K68" s="165">
        <v>1697</v>
      </c>
      <c r="L68" s="165">
        <v>8928</v>
      </c>
      <c r="M68" s="165">
        <v>6147</v>
      </c>
      <c r="N68" s="165">
        <v>2729</v>
      </c>
      <c r="O68" s="165">
        <v>321</v>
      </c>
      <c r="P68" s="165">
        <v>2438</v>
      </c>
      <c r="Q68" s="166">
        <v>25920</v>
      </c>
      <c r="R68" s="166">
        <v>189</v>
      </c>
      <c r="S68" s="165">
        <v>43567</v>
      </c>
    </row>
    <row r="69" spans="1:19" ht="24.75" customHeight="1">
      <c r="A69" s="171" t="s">
        <v>134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3"/>
    </row>
    <row r="70" spans="1:19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</row>
    <row r="71" spans="1:19">
      <c r="A71" s="174"/>
      <c r="B71" s="174"/>
      <c r="C71" s="174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</row>
    <row r="76" spans="1:19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</row>
    <row r="77" spans="1:19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</row>
    <row r="78" spans="1:19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</row>
    <row r="79" spans="1:19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19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</row>
    <row r="81" spans="1:19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</row>
    <row r="82" spans="1:19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</row>
    <row r="83" spans="1:19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1:19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</row>
    <row r="85" spans="1:19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1:19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</row>
    <row r="87" spans="1:19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</row>
    <row r="88" spans="1:19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</row>
    <row r="89" spans="1:19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</row>
    <row r="90" spans="1:19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</row>
    <row r="91" spans="1:19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</row>
    <row r="92" spans="1:19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</row>
    <row r="93" spans="1:19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</row>
    <row r="94" spans="1:19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9EB3-7198-492C-AD16-A798242F2B95}">
  <dimension ref="A1:S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16384" width="9.625" style="99"/>
  </cols>
  <sheetData>
    <row r="1" spans="1:19">
      <c r="A1" s="98"/>
    </row>
    <row r="7" spans="1:19" ht="24.95" customHeight="1">
      <c r="A7" s="144" t="s">
        <v>151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spans="1:19" ht="30" customHeight="1">
      <c r="A8" s="146" t="s">
        <v>125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</row>
    <row r="9" spans="1:19" ht="50.1" customHeight="1">
      <c r="S9" s="145"/>
    </row>
    <row r="10" spans="1:19" ht="15.75" customHeight="1">
      <c r="A10" s="147" t="s">
        <v>152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R10" s="149"/>
      <c r="S10" s="150" t="s">
        <v>126</v>
      </c>
    </row>
    <row r="11" spans="1:19" ht="24.95" customHeight="1">
      <c r="A11" s="151"/>
      <c r="B11" s="152" t="s">
        <v>3</v>
      </c>
      <c r="C11" s="152"/>
      <c r="D11" s="152"/>
      <c r="E11" s="152"/>
      <c r="F11" s="152"/>
      <c r="G11" s="152"/>
      <c r="H11" s="152"/>
      <c r="I11" s="153"/>
      <c r="J11" s="152" t="s">
        <v>4</v>
      </c>
      <c r="K11" s="152"/>
      <c r="L11" s="152"/>
      <c r="M11" s="152"/>
      <c r="N11" s="152"/>
      <c r="O11" s="152"/>
      <c r="P11" s="152"/>
      <c r="Q11" s="153"/>
      <c r="R11" s="154" t="s">
        <v>6</v>
      </c>
      <c r="S11" s="155"/>
    </row>
    <row r="12" spans="1:19" ht="24.95" customHeight="1">
      <c r="A12" s="156"/>
      <c r="B12" s="157"/>
      <c r="C12" s="157" t="s">
        <v>5</v>
      </c>
      <c r="D12" s="157" t="s">
        <v>5</v>
      </c>
      <c r="E12" s="157"/>
      <c r="F12" s="157"/>
      <c r="G12" s="157"/>
      <c r="H12" s="157"/>
      <c r="I12" s="158"/>
      <c r="J12" s="157"/>
      <c r="K12" s="157" t="s">
        <v>5</v>
      </c>
      <c r="L12" s="157" t="s">
        <v>5</v>
      </c>
      <c r="M12" s="157"/>
      <c r="N12" s="157"/>
      <c r="O12" s="157"/>
      <c r="P12" s="157"/>
      <c r="Q12" s="158"/>
      <c r="R12" s="158"/>
      <c r="S12" s="157"/>
    </row>
    <row r="13" spans="1:19" ht="24.95" customHeight="1">
      <c r="A13" s="159" t="s">
        <v>37</v>
      </c>
      <c r="B13" s="157" t="s">
        <v>8</v>
      </c>
      <c r="C13" s="157" t="s">
        <v>38</v>
      </c>
      <c r="D13" s="157" t="s">
        <v>9</v>
      </c>
      <c r="E13" s="157" t="s">
        <v>10</v>
      </c>
      <c r="F13" s="157" t="s">
        <v>11</v>
      </c>
      <c r="G13" s="157" t="s">
        <v>10</v>
      </c>
      <c r="H13" s="157" t="s">
        <v>12</v>
      </c>
      <c r="I13" s="158" t="s">
        <v>13</v>
      </c>
      <c r="J13" s="157" t="s">
        <v>8</v>
      </c>
      <c r="K13" s="157" t="s">
        <v>38</v>
      </c>
      <c r="L13" s="157" t="s">
        <v>9</v>
      </c>
      <c r="M13" s="157" t="s">
        <v>10</v>
      </c>
      <c r="N13" s="157" t="s">
        <v>11</v>
      </c>
      <c r="O13" s="157" t="s">
        <v>10</v>
      </c>
      <c r="P13" s="157" t="s">
        <v>12</v>
      </c>
      <c r="Q13" s="158" t="s">
        <v>13</v>
      </c>
      <c r="R13" s="158" t="s">
        <v>110</v>
      </c>
      <c r="S13" s="157" t="s">
        <v>13</v>
      </c>
    </row>
    <row r="14" spans="1:19" ht="24.95" customHeight="1">
      <c r="A14" s="160"/>
      <c r="B14" s="161"/>
      <c r="C14" s="161" t="s">
        <v>17</v>
      </c>
      <c r="D14" s="161" t="s">
        <v>16</v>
      </c>
      <c r="E14" s="161" t="s">
        <v>16</v>
      </c>
      <c r="F14" s="161" t="s">
        <v>15</v>
      </c>
      <c r="G14" s="161" t="s">
        <v>15</v>
      </c>
      <c r="H14" s="161"/>
      <c r="I14" s="162"/>
      <c r="J14" s="161"/>
      <c r="K14" s="161" t="s">
        <v>17</v>
      </c>
      <c r="L14" s="161" t="s">
        <v>16</v>
      </c>
      <c r="M14" s="161" t="s">
        <v>16</v>
      </c>
      <c r="N14" s="161" t="s">
        <v>15</v>
      </c>
      <c r="O14" s="161" t="s">
        <v>15</v>
      </c>
      <c r="P14" s="161"/>
      <c r="Q14" s="162"/>
      <c r="R14" s="162"/>
      <c r="S14" s="161"/>
    </row>
    <row r="15" spans="1:19" ht="15" customHeight="1">
      <c r="A15" s="156" t="s">
        <v>39</v>
      </c>
      <c r="B15" s="163">
        <v>44</v>
      </c>
      <c r="C15" s="163">
        <v>1</v>
      </c>
      <c r="D15" s="163">
        <v>124</v>
      </c>
      <c r="E15" s="163">
        <v>135</v>
      </c>
      <c r="F15" s="163">
        <v>160</v>
      </c>
      <c r="G15" s="163">
        <v>16</v>
      </c>
      <c r="H15" s="163">
        <v>41</v>
      </c>
      <c r="I15" s="164">
        <v>521</v>
      </c>
      <c r="J15" s="163">
        <v>76</v>
      </c>
      <c r="K15" s="163">
        <v>4</v>
      </c>
      <c r="L15" s="163">
        <v>140</v>
      </c>
      <c r="M15" s="163">
        <v>93</v>
      </c>
      <c r="N15" s="163">
        <v>64</v>
      </c>
      <c r="O15" s="163">
        <v>2</v>
      </c>
      <c r="P15" s="163">
        <v>33</v>
      </c>
      <c r="Q15" s="164">
        <v>412</v>
      </c>
      <c r="R15" s="164">
        <v>1</v>
      </c>
      <c r="S15" s="163">
        <v>934</v>
      </c>
    </row>
    <row r="16" spans="1:19" ht="15" customHeight="1">
      <c r="A16" s="156" t="s">
        <v>40</v>
      </c>
      <c r="B16" s="163">
        <v>16</v>
      </c>
      <c r="C16" s="163">
        <v>0</v>
      </c>
      <c r="D16" s="163">
        <v>1</v>
      </c>
      <c r="E16" s="163">
        <v>4</v>
      </c>
      <c r="F16" s="163">
        <v>7</v>
      </c>
      <c r="G16" s="163">
        <v>2</v>
      </c>
      <c r="H16" s="163">
        <v>8</v>
      </c>
      <c r="I16" s="164">
        <v>38</v>
      </c>
      <c r="J16" s="163">
        <v>8</v>
      </c>
      <c r="K16" s="163">
        <v>0</v>
      </c>
      <c r="L16" s="163">
        <v>11</v>
      </c>
      <c r="M16" s="163">
        <v>4</v>
      </c>
      <c r="N16" s="163">
        <v>2</v>
      </c>
      <c r="O16" s="163">
        <v>0</v>
      </c>
      <c r="P16" s="163">
        <v>1</v>
      </c>
      <c r="Q16" s="164">
        <v>26</v>
      </c>
      <c r="R16" s="164">
        <v>0</v>
      </c>
      <c r="S16" s="163">
        <v>64</v>
      </c>
    </row>
    <row r="17" spans="1:19" ht="15" customHeight="1">
      <c r="A17" s="156" t="s">
        <v>41</v>
      </c>
      <c r="B17" s="163">
        <v>81</v>
      </c>
      <c r="C17" s="163">
        <v>1</v>
      </c>
      <c r="D17" s="163">
        <v>86</v>
      </c>
      <c r="E17" s="163">
        <v>61</v>
      </c>
      <c r="F17" s="163">
        <v>80</v>
      </c>
      <c r="G17" s="163">
        <v>17</v>
      </c>
      <c r="H17" s="163">
        <v>11</v>
      </c>
      <c r="I17" s="164">
        <v>337</v>
      </c>
      <c r="J17" s="163">
        <v>46</v>
      </c>
      <c r="K17" s="163">
        <v>41</v>
      </c>
      <c r="L17" s="163">
        <v>242</v>
      </c>
      <c r="M17" s="163">
        <v>200</v>
      </c>
      <c r="N17" s="163">
        <v>65</v>
      </c>
      <c r="O17" s="163">
        <v>12</v>
      </c>
      <c r="P17" s="163">
        <v>12</v>
      </c>
      <c r="Q17" s="164">
        <v>618</v>
      </c>
      <c r="R17" s="164">
        <v>98</v>
      </c>
      <c r="S17" s="163">
        <v>1053</v>
      </c>
    </row>
    <row r="18" spans="1:19" ht="15" customHeight="1">
      <c r="A18" s="160" t="s">
        <v>42</v>
      </c>
      <c r="B18" s="165">
        <v>46</v>
      </c>
      <c r="C18" s="165">
        <v>7</v>
      </c>
      <c r="D18" s="165">
        <v>104</v>
      </c>
      <c r="E18" s="165">
        <v>109</v>
      </c>
      <c r="F18" s="165">
        <v>80</v>
      </c>
      <c r="G18" s="165">
        <v>2</v>
      </c>
      <c r="H18" s="165">
        <v>92</v>
      </c>
      <c r="I18" s="166">
        <v>440</v>
      </c>
      <c r="J18" s="165">
        <v>41</v>
      </c>
      <c r="K18" s="165">
        <v>12</v>
      </c>
      <c r="L18" s="165">
        <v>68</v>
      </c>
      <c r="M18" s="165">
        <v>28</v>
      </c>
      <c r="N18" s="165">
        <v>5</v>
      </c>
      <c r="O18" s="165">
        <v>1</v>
      </c>
      <c r="P18" s="165">
        <v>52</v>
      </c>
      <c r="Q18" s="166">
        <v>207</v>
      </c>
      <c r="R18" s="166">
        <v>4</v>
      </c>
      <c r="S18" s="165">
        <v>651</v>
      </c>
    </row>
    <row r="19" spans="1:19" ht="15" customHeight="1">
      <c r="A19" s="156" t="s">
        <v>43</v>
      </c>
      <c r="B19" s="163">
        <v>140</v>
      </c>
      <c r="C19" s="163">
        <v>59</v>
      </c>
      <c r="D19" s="163">
        <v>302</v>
      </c>
      <c r="E19" s="163">
        <v>276</v>
      </c>
      <c r="F19" s="163">
        <v>235</v>
      </c>
      <c r="G19" s="163">
        <v>71</v>
      </c>
      <c r="H19" s="163">
        <v>110</v>
      </c>
      <c r="I19" s="164">
        <v>1193</v>
      </c>
      <c r="J19" s="163">
        <v>421</v>
      </c>
      <c r="K19" s="163">
        <v>351</v>
      </c>
      <c r="L19" s="163">
        <v>932</v>
      </c>
      <c r="M19" s="163">
        <v>632</v>
      </c>
      <c r="N19" s="163">
        <v>223</v>
      </c>
      <c r="O19" s="163">
        <v>62</v>
      </c>
      <c r="P19" s="163">
        <v>160</v>
      </c>
      <c r="Q19" s="164">
        <v>2781</v>
      </c>
      <c r="R19" s="164">
        <v>6</v>
      </c>
      <c r="S19" s="163">
        <v>3980</v>
      </c>
    </row>
    <row r="20" spans="1:19" ht="15" customHeight="1">
      <c r="A20" s="156" t="s">
        <v>44</v>
      </c>
      <c r="B20" s="163">
        <v>27</v>
      </c>
      <c r="C20" s="163">
        <v>5</v>
      </c>
      <c r="D20" s="163">
        <v>87</v>
      </c>
      <c r="E20" s="163">
        <v>44</v>
      </c>
      <c r="F20" s="163">
        <v>38</v>
      </c>
      <c r="G20" s="163">
        <v>16</v>
      </c>
      <c r="H20" s="163">
        <v>20</v>
      </c>
      <c r="I20" s="164">
        <v>237</v>
      </c>
      <c r="J20" s="163">
        <v>60</v>
      </c>
      <c r="K20" s="163">
        <v>24</v>
      </c>
      <c r="L20" s="163">
        <v>172</v>
      </c>
      <c r="M20" s="163">
        <v>75</v>
      </c>
      <c r="N20" s="163">
        <v>27</v>
      </c>
      <c r="O20" s="163">
        <v>0</v>
      </c>
      <c r="P20" s="163">
        <v>26</v>
      </c>
      <c r="Q20" s="164">
        <v>384</v>
      </c>
      <c r="R20" s="164">
        <v>1</v>
      </c>
      <c r="S20" s="163">
        <v>622</v>
      </c>
    </row>
    <row r="21" spans="1:19" ht="15" customHeight="1">
      <c r="A21" s="156" t="s">
        <v>45</v>
      </c>
      <c r="B21" s="163">
        <v>2</v>
      </c>
      <c r="C21" s="163">
        <v>4</v>
      </c>
      <c r="D21" s="163">
        <v>6</v>
      </c>
      <c r="E21" s="163">
        <v>8</v>
      </c>
      <c r="F21" s="163">
        <v>11</v>
      </c>
      <c r="G21" s="163">
        <v>5</v>
      </c>
      <c r="H21" s="163">
        <v>7</v>
      </c>
      <c r="I21" s="164">
        <v>43</v>
      </c>
      <c r="J21" s="163">
        <v>45</v>
      </c>
      <c r="K21" s="163">
        <v>29</v>
      </c>
      <c r="L21" s="163">
        <v>64</v>
      </c>
      <c r="M21" s="163">
        <v>79</v>
      </c>
      <c r="N21" s="163">
        <v>21</v>
      </c>
      <c r="O21" s="163">
        <v>1</v>
      </c>
      <c r="P21" s="163">
        <v>15</v>
      </c>
      <c r="Q21" s="164">
        <v>254</v>
      </c>
      <c r="R21" s="164">
        <v>2</v>
      </c>
      <c r="S21" s="163">
        <v>299</v>
      </c>
    </row>
    <row r="22" spans="1:19" ht="15" customHeight="1">
      <c r="A22" s="160" t="s">
        <v>46</v>
      </c>
      <c r="B22" s="165">
        <v>1</v>
      </c>
      <c r="C22" s="165">
        <v>0</v>
      </c>
      <c r="D22" s="165">
        <v>9</v>
      </c>
      <c r="E22" s="165">
        <v>5</v>
      </c>
      <c r="F22" s="165">
        <v>20</v>
      </c>
      <c r="G22" s="165">
        <v>4</v>
      </c>
      <c r="H22" s="165">
        <v>5</v>
      </c>
      <c r="I22" s="166">
        <v>44</v>
      </c>
      <c r="J22" s="165">
        <v>12</v>
      </c>
      <c r="K22" s="165">
        <v>8</v>
      </c>
      <c r="L22" s="165">
        <v>31</v>
      </c>
      <c r="M22" s="165">
        <v>9</v>
      </c>
      <c r="N22" s="165">
        <v>9</v>
      </c>
      <c r="O22" s="165">
        <v>1</v>
      </c>
      <c r="P22" s="165">
        <v>2</v>
      </c>
      <c r="Q22" s="166">
        <v>72</v>
      </c>
      <c r="R22" s="166">
        <v>0</v>
      </c>
      <c r="S22" s="165">
        <v>116</v>
      </c>
    </row>
    <row r="23" spans="1:19" ht="15" customHeight="1">
      <c r="A23" s="156" t="s">
        <v>47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  <c r="H23" s="163">
        <v>0</v>
      </c>
      <c r="I23" s="164">
        <v>0</v>
      </c>
      <c r="J23" s="163">
        <v>3</v>
      </c>
      <c r="K23" s="163">
        <v>2</v>
      </c>
      <c r="L23" s="163">
        <v>12</v>
      </c>
      <c r="M23" s="163">
        <v>12</v>
      </c>
      <c r="N23" s="163">
        <v>3</v>
      </c>
      <c r="O23" s="163">
        <v>0</v>
      </c>
      <c r="P23" s="163">
        <v>4</v>
      </c>
      <c r="Q23" s="164">
        <v>36</v>
      </c>
      <c r="R23" s="164">
        <v>0</v>
      </c>
      <c r="S23" s="163">
        <v>36</v>
      </c>
    </row>
    <row r="24" spans="1:19" ht="15" customHeight="1">
      <c r="A24" s="156" t="s">
        <v>48</v>
      </c>
      <c r="B24" s="163">
        <v>99</v>
      </c>
      <c r="C24" s="163">
        <v>16</v>
      </c>
      <c r="D24" s="163">
        <v>257</v>
      </c>
      <c r="E24" s="163">
        <v>93</v>
      </c>
      <c r="F24" s="163">
        <v>98</v>
      </c>
      <c r="G24" s="163">
        <v>53</v>
      </c>
      <c r="H24" s="163">
        <v>105</v>
      </c>
      <c r="I24" s="164">
        <v>721</v>
      </c>
      <c r="J24" s="163">
        <v>257</v>
      </c>
      <c r="K24" s="163">
        <v>83</v>
      </c>
      <c r="L24" s="163">
        <v>1093</v>
      </c>
      <c r="M24" s="163">
        <v>557</v>
      </c>
      <c r="N24" s="163">
        <v>306</v>
      </c>
      <c r="O24" s="163">
        <v>59</v>
      </c>
      <c r="P24" s="163">
        <v>251</v>
      </c>
      <c r="Q24" s="164">
        <v>2606</v>
      </c>
      <c r="R24" s="164">
        <v>2</v>
      </c>
      <c r="S24" s="163">
        <v>3329</v>
      </c>
    </row>
    <row r="25" spans="1:19" ht="15" customHeight="1">
      <c r="A25" s="156" t="s">
        <v>49</v>
      </c>
      <c r="B25" s="163">
        <v>53</v>
      </c>
      <c r="C25" s="163">
        <v>6</v>
      </c>
      <c r="D25" s="163">
        <v>126</v>
      </c>
      <c r="E25" s="163">
        <v>154</v>
      </c>
      <c r="F25" s="163">
        <v>158</v>
      </c>
      <c r="G25" s="163">
        <v>40</v>
      </c>
      <c r="H25" s="163">
        <v>108</v>
      </c>
      <c r="I25" s="164">
        <v>645</v>
      </c>
      <c r="J25" s="163">
        <v>162</v>
      </c>
      <c r="K25" s="163">
        <v>49</v>
      </c>
      <c r="L25" s="163">
        <v>294</v>
      </c>
      <c r="M25" s="163">
        <v>275</v>
      </c>
      <c r="N25" s="163">
        <v>77</v>
      </c>
      <c r="O25" s="163">
        <v>30</v>
      </c>
      <c r="P25" s="163">
        <v>123</v>
      </c>
      <c r="Q25" s="164">
        <v>1010</v>
      </c>
      <c r="R25" s="164">
        <v>3</v>
      </c>
      <c r="S25" s="163">
        <v>1658</v>
      </c>
    </row>
    <row r="26" spans="1:19" ht="15" customHeight="1">
      <c r="A26" s="160" t="s">
        <v>50</v>
      </c>
      <c r="B26" s="165">
        <v>0</v>
      </c>
      <c r="C26" s="165">
        <v>0</v>
      </c>
      <c r="D26" s="165">
        <v>6</v>
      </c>
      <c r="E26" s="165">
        <v>6</v>
      </c>
      <c r="F26" s="165">
        <v>0</v>
      </c>
      <c r="G26" s="165">
        <v>0</v>
      </c>
      <c r="H26" s="165">
        <v>0</v>
      </c>
      <c r="I26" s="166">
        <v>12</v>
      </c>
      <c r="J26" s="165">
        <v>9</v>
      </c>
      <c r="K26" s="165">
        <v>5</v>
      </c>
      <c r="L26" s="165">
        <v>31</v>
      </c>
      <c r="M26" s="165">
        <v>14</v>
      </c>
      <c r="N26" s="165">
        <v>8</v>
      </c>
      <c r="O26" s="165">
        <v>5</v>
      </c>
      <c r="P26" s="165">
        <v>1</v>
      </c>
      <c r="Q26" s="166">
        <v>73</v>
      </c>
      <c r="R26" s="166">
        <v>0</v>
      </c>
      <c r="S26" s="165">
        <v>85</v>
      </c>
    </row>
    <row r="27" spans="1:19" ht="15" customHeight="1">
      <c r="A27" s="156" t="s">
        <v>51</v>
      </c>
      <c r="B27" s="163">
        <v>21</v>
      </c>
      <c r="C27" s="163">
        <v>6</v>
      </c>
      <c r="D27" s="163">
        <v>57</v>
      </c>
      <c r="E27" s="163">
        <v>29</v>
      </c>
      <c r="F27" s="163">
        <v>30</v>
      </c>
      <c r="G27" s="163">
        <v>6</v>
      </c>
      <c r="H27" s="163">
        <v>16</v>
      </c>
      <c r="I27" s="164">
        <v>165</v>
      </c>
      <c r="J27" s="163">
        <v>5</v>
      </c>
      <c r="K27" s="163">
        <v>1</v>
      </c>
      <c r="L27" s="163">
        <v>15</v>
      </c>
      <c r="M27" s="163">
        <v>16</v>
      </c>
      <c r="N27" s="163">
        <v>6</v>
      </c>
      <c r="O27" s="163">
        <v>0</v>
      </c>
      <c r="P27" s="163">
        <v>6</v>
      </c>
      <c r="Q27" s="164">
        <v>49</v>
      </c>
      <c r="R27" s="164">
        <v>0</v>
      </c>
      <c r="S27" s="163">
        <v>214</v>
      </c>
    </row>
    <row r="28" spans="1:19" ht="15" customHeight="1">
      <c r="A28" s="156" t="s">
        <v>52</v>
      </c>
      <c r="B28" s="163">
        <v>46</v>
      </c>
      <c r="C28" s="163">
        <v>0</v>
      </c>
      <c r="D28" s="163">
        <v>59</v>
      </c>
      <c r="E28" s="163">
        <v>71</v>
      </c>
      <c r="F28" s="163">
        <v>98</v>
      </c>
      <c r="G28" s="163">
        <v>11</v>
      </c>
      <c r="H28" s="163">
        <v>73</v>
      </c>
      <c r="I28" s="164">
        <v>358</v>
      </c>
      <c r="J28" s="163">
        <v>144</v>
      </c>
      <c r="K28" s="163">
        <v>2</v>
      </c>
      <c r="L28" s="163">
        <v>270</v>
      </c>
      <c r="M28" s="163">
        <v>202</v>
      </c>
      <c r="N28" s="163">
        <v>112</v>
      </c>
      <c r="O28" s="163">
        <v>10</v>
      </c>
      <c r="P28" s="163">
        <v>90</v>
      </c>
      <c r="Q28" s="164">
        <v>830</v>
      </c>
      <c r="R28" s="164">
        <v>5</v>
      </c>
      <c r="S28" s="163">
        <v>1193</v>
      </c>
    </row>
    <row r="29" spans="1:19" ht="15" customHeight="1">
      <c r="A29" s="156" t="s">
        <v>53</v>
      </c>
      <c r="B29" s="163">
        <v>47</v>
      </c>
      <c r="C29" s="163">
        <v>6</v>
      </c>
      <c r="D29" s="163">
        <v>97</v>
      </c>
      <c r="E29" s="163">
        <v>69</v>
      </c>
      <c r="F29" s="163">
        <v>119</v>
      </c>
      <c r="G29" s="163">
        <v>32</v>
      </c>
      <c r="H29" s="163">
        <v>71</v>
      </c>
      <c r="I29" s="164">
        <v>441</v>
      </c>
      <c r="J29" s="163">
        <v>54</v>
      </c>
      <c r="K29" s="163">
        <v>8</v>
      </c>
      <c r="L29" s="163">
        <v>168</v>
      </c>
      <c r="M29" s="163">
        <v>114</v>
      </c>
      <c r="N29" s="163">
        <v>48</v>
      </c>
      <c r="O29" s="163">
        <v>7</v>
      </c>
      <c r="P29" s="163">
        <v>57</v>
      </c>
      <c r="Q29" s="164">
        <v>456</v>
      </c>
      <c r="R29" s="164">
        <v>0</v>
      </c>
      <c r="S29" s="163">
        <v>897</v>
      </c>
    </row>
    <row r="30" spans="1:19" ht="15" customHeight="1">
      <c r="A30" s="160" t="s">
        <v>54</v>
      </c>
      <c r="B30" s="165">
        <v>21</v>
      </c>
      <c r="C30" s="165">
        <v>0</v>
      </c>
      <c r="D30" s="165">
        <v>60</v>
      </c>
      <c r="E30" s="165">
        <v>39</v>
      </c>
      <c r="F30" s="165">
        <v>65</v>
      </c>
      <c r="G30" s="165">
        <v>16</v>
      </c>
      <c r="H30" s="165">
        <v>32</v>
      </c>
      <c r="I30" s="166">
        <v>233</v>
      </c>
      <c r="J30" s="165">
        <v>16</v>
      </c>
      <c r="K30" s="165">
        <v>0</v>
      </c>
      <c r="L30" s="165">
        <v>49</v>
      </c>
      <c r="M30" s="165">
        <v>18</v>
      </c>
      <c r="N30" s="165">
        <v>3</v>
      </c>
      <c r="O30" s="165">
        <v>3</v>
      </c>
      <c r="P30" s="165">
        <v>21</v>
      </c>
      <c r="Q30" s="166">
        <v>110</v>
      </c>
      <c r="R30" s="166">
        <v>0</v>
      </c>
      <c r="S30" s="165">
        <v>343</v>
      </c>
    </row>
    <row r="31" spans="1:19" ht="15" customHeight="1">
      <c r="A31" s="156" t="s">
        <v>55</v>
      </c>
      <c r="B31" s="163">
        <v>24</v>
      </c>
      <c r="C31" s="163">
        <v>11</v>
      </c>
      <c r="D31" s="163">
        <v>59</v>
      </c>
      <c r="E31" s="163">
        <v>52</v>
      </c>
      <c r="F31" s="163">
        <v>69</v>
      </c>
      <c r="G31" s="163">
        <v>0</v>
      </c>
      <c r="H31" s="163">
        <v>45</v>
      </c>
      <c r="I31" s="164">
        <v>260</v>
      </c>
      <c r="J31" s="163">
        <v>23</v>
      </c>
      <c r="K31" s="163">
        <v>13</v>
      </c>
      <c r="L31" s="163">
        <v>28</v>
      </c>
      <c r="M31" s="163">
        <v>49</v>
      </c>
      <c r="N31" s="163">
        <v>25</v>
      </c>
      <c r="O31" s="163">
        <v>4</v>
      </c>
      <c r="P31" s="163">
        <v>24</v>
      </c>
      <c r="Q31" s="164">
        <v>166</v>
      </c>
      <c r="R31" s="164">
        <v>0</v>
      </c>
      <c r="S31" s="163">
        <v>426</v>
      </c>
    </row>
    <row r="32" spans="1:19" ht="15" customHeight="1">
      <c r="A32" s="156" t="s">
        <v>56</v>
      </c>
      <c r="B32" s="163">
        <v>54</v>
      </c>
      <c r="C32" s="163">
        <v>2</v>
      </c>
      <c r="D32" s="163">
        <v>94</v>
      </c>
      <c r="E32" s="163">
        <v>97</v>
      </c>
      <c r="F32" s="163">
        <v>123</v>
      </c>
      <c r="G32" s="163">
        <v>60</v>
      </c>
      <c r="H32" s="163">
        <v>70</v>
      </c>
      <c r="I32" s="164">
        <v>500</v>
      </c>
      <c r="J32" s="163">
        <v>43</v>
      </c>
      <c r="K32" s="163">
        <v>9</v>
      </c>
      <c r="L32" s="163">
        <v>91</v>
      </c>
      <c r="M32" s="163">
        <v>89</v>
      </c>
      <c r="N32" s="163">
        <v>2</v>
      </c>
      <c r="O32" s="163">
        <v>9</v>
      </c>
      <c r="P32" s="163">
        <v>34</v>
      </c>
      <c r="Q32" s="164">
        <v>277</v>
      </c>
      <c r="R32" s="164">
        <v>3</v>
      </c>
      <c r="S32" s="163">
        <v>780</v>
      </c>
    </row>
    <row r="33" spans="1:19" ht="15" customHeight="1">
      <c r="A33" s="156" t="s">
        <v>57</v>
      </c>
      <c r="B33" s="163">
        <v>41</v>
      </c>
      <c r="C33" s="163">
        <v>0</v>
      </c>
      <c r="D33" s="163">
        <v>58</v>
      </c>
      <c r="E33" s="163">
        <v>87</v>
      </c>
      <c r="F33" s="163">
        <v>104</v>
      </c>
      <c r="G33" s="163">
        <v>21</v>
      </c>
      <c r="H33" s="163">
        <v>71</v>
      </c>
      <c r="I33" s="164">
        <v>382</v>
      </c>
      <c r="J33" s="163">
        <v>71</v>
      </c>
      <c r="K33" s="163">
        <v>9</v>
      </c>
      <c r="L33" s="163">
        <v>147</v>
      </c>
      <c r="M33" s="163">
        <v>85</v>
      </c>
      <c r="N33" s="163">
        <v>24</v>
      </c>
      <c r="O33" s="163">
        <v>6</v>
      </c>
      <c r="P33" s="163">
        <v>100</v>
      </c>
      <c r="Q33" s="164">
        <v>442</v>
      </c>
      <c r="R33" s="164">
        <v>4</v>
      </c>
      <c r="S33" s="163">
        <v>828</v>
      </c>
    </row>
    <row r="34" spans="1:19" ht="15" customHeight="1">
      <c r="A34" s="160" t="s">
        <v>58</v>
      </c>
      <c r="B34" s="165">
        <v>8</v>
      </c>
      <c r="C34" s="165">
        <v>0</v>
      </c>
      <c r="D34" s="165">
        <v>20</v>
      </c>
      <c r="E34" s="165">
        <v>27</v>
      </c>
      <c r="F34" s="165">
        <v>33</v>
      </c>
      <c r="G34" s="165">
        <v>19</v>
      </c>
      <c r="H34" s="165">
        <v>24</v>
      </c>
      <c r="I34" s="166">
        <v>131</v>
      </c>
      <c r="J34" s="165">
        <v>4</v>
      </c>
      <c r="K34" s="165">
        <v>0</v>
      </c>
      <c r="L34" s="165">
        <v>5</v>
      </c>
      <c r="M34" s="165">
        <v>5</v>
      </c>
      <c r="N34" s="165">
        <v>14</v>
      </c>
      <c r="O34" s="165">
        <v>0</v>
      </c>
      <c r="P34" s="165">
        <v>4</v>
      </c>
      <c r="Q34" s="166">
        <v>32</v>
      </c>
      <c r="R34" s="166">
        <v>1</v>
      </c>
      <c r="S34" s="165">
        <v>164</v>
      </c>
    </row>
    <row r="35" spans="1:19" ht="15" customHeight="1">
      <c r="A35" s="156" t="s">
        <v>59</v>
      </c>
      <c r="B35" s="163">
        <v>4</v>
      </c>
      <c r="C35" s="163">
        <v>2</v>
      </c>
      <c r="D35" s="163">
        <v>17</v>
      </c>
      <c r="E35" s="163">
        <v>18</v>
      </c>
      <c r="F35" s="163">
        <v>17</v>
      </c>
      <c r="G35" s="163">
        <v>8</v>
      </c>
      <c r="H35" s="163">
        <v>21</v>
      </c>
      <c r="I35" s="164">
        <v>87</v>
      </c>
      <c r="J35" s="163">
        <v>54</v>
      </c>
      <c r="K35" s="163">
        <v>28</v>
      </c>
      <c r="L35" s="163">
        <v>193</v>
      </c>
      <c r="M35" s="163">
        <v>119</v>
      </c>
      <c r="N35" s="163">
        <v>64</v>
      </c>
      <c r="O35" s="163">
        <v>5</v>
      </c>
      <c r="P35" s="163">
        <v>20</v>
      </c>
      <c r="Q35" s="164">
        <v>483</v>
      </c>
      <c r="R35" s="164">
        <v>3</v>
      </c>
      <c r="S35" s="163">
        <v>573</v>
      </c>
    </row>
    <row r="36" spans="1:19" ht="15" customHeight="1">
      <c r="A36" s="156" t="s">
        <v>60</v>
      </c>
      <c r="B36" s="163">
        <v>3</v>
      </c>
      <c r="C36" s="163">
        <v>0</v>
      </c>
      <c r="D36" s="163">
        <v>4</v>
      </c>
      <c r="E36" s="163">
        <v>4</v>
      </c>
      <c r="F36" s="163">
        <v>6</v>
      </c>
      <c r="G36" s="163">
        <v>3</v>
      </c>
      <c r="H36" s="163">
        <v>5</v>
      </c>
      <c r="I36" s="164">
        <v>25</v>
      </c>
      <c r="J36" s="163">
        <v>55</v>
      </c>
      <c r="K36" s="163">
        <v>15</v>
      </c>
      <c r="L36" s="163">
        <v>103</v>
      </c>
      <c r="M36" s="163">
        <v>93</v>
      </c>
      <c r="N36" s="163">
        <v>28</v>
      </c>
      <c r="O36" s="163">
        <v>0</v>
      </c>
      <c r="P36" s="163">
        <v>24</v>
      </c>
      <c r="Q36" s="164">
        <v>318</v>
      </c>
      <c r="R36" s="164">
        <v>0</v>
      </c>
      <c r="S36" s="163">
        <v>343</v>
      </c>
    </row>
    <row r="37" spans="1:19" ht="15" customHeight="1">
      <c r="A37" s="156" t="s">
        <v>61</v>
      </c>
      <c r="B37" s="163">
        <v>27</v>
      </c>
      <c r="C37" s="163">
        <v>14</v>
      </c>
      <c r="D37" s="163">
        <v>51</v>
      </c>
      <c r="E37" s="163">
        <v>98</v>
      </c>
      <c r="F37" s="163">
        <v>133</v>
      </c>
      <c r="G37" s="163">
        <v>14</v>
      </c>
      <c r="H37" s="163">
        <v>94</v>
      </c>
      <c r="I37" s="164">
        <v>431</v>
      </c>
      <c r="J37" s="163">
        <v>81</v>
      </c>
      <c r="K37" s="163">
        <v>31</v>
      </c>
      <c r="L37" s="163">
        <v>240</v>
      </c>
      <c r="M37" s="163">
        <v>164</v>
      </c>
      <c r="N37" s="163">
        <v>49</v>
      </c>
      <c r="O37" s="163">
        <v>2</v>
      </c>
      <c r="P37" s="163">
        <v>85</v>
      </c>
      <c r="Q37" s="164">
        <v>652</v>
      </c>
      <c r="R37" s="164">
        <v>3</v>
      </c>
      <c r="S37" s="163">
        <v>1086</v>
      </c>
    </row>
    <row r="38" spans="1:19" ht="15" customHeight="1">
      <c r="A38" s="160" t="s">
        <v>62</v>
      </c>
      <c r="B38" s="165">
        <v>14</v>
      </c>
      <c r="C38" s="165">
        <v>1</v>
      </c>
      <c r="D38" s="165">
        <v>52</v>
      </c>
      <c r="E38" s="165">
        <v>66</v>
      </c>
      <c r="F38" s="165">
        <v>53</v>
      </c>
      <c r="G38" s="165">
        <v>23</v>
      </c>
      <c r="H38" s="165">
        <v>31</v>
      </c>
      <c r="I38" s="166">
        <v>240</v>
      </c>
      <c r="J38" s="165">
        <v>21</v>
      </c>
      <c r="K38" s="165">
        <v>10</v>
      </c>
      <c r="L38" s="165">
        <v>30</v>
      </c>
      <c r="M38" s="165">
        <v>49</v>
      </c>
      <c r="N38" s="165">
        <v>29</v>
      </c>
      <c r="O38" s="165">
        <v>1</v>
      </c>
      <c r="P38" s="165">
        <v>12</v>
      </c>
      <c r="Q38" s="166">
        <v>152</v>
      </c>
      <c r="R38" s="166">
        <v>2</v>
      </c>
      <c r="S38" s="165">
        <v>394</v>
      </c>
    </row>
    <row r="39" spans="1:19" ht="15" customHeight="1">
      <c r="A39" s="156" t="s">
        <v>63</v>
      </c>
      <c r="B39" s="163">
        <v>55</v>
      </c>
      <c r="C39" s="163">
        <v>0</v>
      </c>
      <c r="D39" s="163">
        <v>119</v>
      </c>
      <c r="E39" s="163">
        <v>124</v>
      </c>
      <c r="F39" s="163">
        <v>138</v>
      </c>
      <c r="G39" s="163">
        <v>62</v>
      </c>
      <c r="H39" s="163">
        <v>11</v>
      </c>
      <c r="I39" s="164">
        <v>509</v>
      </c>
      <c r="J39" s="163">
        <v>36</v>
      </c>
      <c r="K39" s="163">
        <v>5</v>
      </c>
      <c r="L39" s="163">
        <v>95</v>
      </c>
      <c r="M39" s="163">
        <v>35</v>
      </c>
      <c r="N39" s="163">
        <v>30</v>
      </c>
      <c r="O39" s="163">
        <v>8</v>
      </c>
      <c r="P39" s="163">
        <v>25</v>
      </c>
      <c r="Q39" s="164">
        <v>234</v>
      </c>
      <c r="R39" s="164">
        <v>5</v>
      </c>
      <c r="S39" s="163">
        <v>748</v>
      </c>
    </row>
    <row r="40" spans="1:19" ht="15" customHeight="1">
      <c r="A40" s="156" t="s">
        <v>64</v>
      </c>
      <c r="B40" s="163">
        <v>35</v>
      </c>
      <c r="C40" s="163">
        <v>35</v>
      </c>
      <c r="D40" s="163">
        <v>77</v>
      </c>
      <c r="E40" s="163">
        <v>104</v>
      </c>
      <c r="F40" s="163">
        <v>141</v>
      </c>
      <c r="G40" s="163">
        <v>26</v>
      </c>
      <c r="H40" s="163">
        <v>72</v>
      </c>
      <c r="I40" s="164">
        <v>490</v>
      </c>
      <c r="J40" s="163">
        <v>98</v>
      </c>
      <c r="K40" s="163">
        <v>36</v>
      </c>
      <c r="L40" s="163">
        <v>156</v>
      </c>
      <c r="M40" s="163">
        <v>114</v>
      </c>
      <c r="N40" s="163">
        <v>33</v>
      </c>
      <c r="O40" s="163">
        <v>2</v>
      </c>
      <c r="P40" s="163">
        <v>58</v>
      </c>
      <c r="Q40" s="164">
        <v>497</v>
      </c>
      <c r="R40" s="164">
        <v>0</v>
      </c>
      <c r="S40" s="163">
        <v>987</v>
      </c>
    </row>
    <row r="41" spans="1:19" ht="15" customHeight="1">
      <c r="A41" s="156" t="s">
        <v>65</v>
      </c>
      <c r="B41" s="163">
        <v>34</v>
      </c>
      <c r="C41" s="163">
        <v>0</v>
      </c>
      <c r="D41" s="163">
        <v>52</v>
      </c>
      <c r="E41" s="163">
        <v>26</v>
      </c>
      <c r="F41" s="163">
        <v>33</v>
      </c>
      <c r="G41" s="163">
        <v>8</v>
      </c>
      <c r="H41" s="163">
        <v>32</v>
      </c>
      <c r="I41" s="164">
        <v>185</v>
      </c>
      <c r="J41" s="163">
        <v>5</v>
      </c>
      <c r="K41" s="163">
        <v>0</v>
      </c>
      <c r="L41" s="163">
        <v>13</v>
      </c>
      <c r="M41" s="163">
        <v>1</v>
      </c>
      <c r="N41" s="163">
        <v>3</v>
      </c>
      <c r="O41" s="163">
        <v>0</v>
      </c>
      <c r="P41" s="163">
        <v>5</v>
      </c>
      <c r="Q41" s="164">
        <v>27</v>
      </c>
      <c r="R41" s="164">
        <v>1</v>
      </c>
      <c r="S41" s="163">
        <v>213</v>
      </c>
    </row>
    <row r="42" spans="1:19" ht="15" customHeight="1">
      <c r="A42" s="160" t="s">
        <v>66</v>
      </c>
      <c r="B42" s="165">
        <v>24</v>
      </c>
      <c r="C42" s="165">
        <v>3</v>
      </c>
      <c r="D42" s="165">
        <v>44</v>
      </c>
      <c r="E42" s="165">
        <v>47</v>
      </c>
      <c r="F42" s="165">
        <v>22</v>
      </c>
      <c r="G42" s="165">
        <v>5</v>
      </c>
      <c r="H42" s="165">
        <v>17</v>
      </c>
      <c r="I42" s="166">
        <v>162</v>
      </c>
      <c r="J42" s="165">
        <v>8</v>
      </c>
      <c r="K42" s="165">
        <v>9</v>
      </c>
      <c r="L42" s="165">
        <v>22</v>
      </c>
      <c r="M42" s="165">
        <v>13</v>
      </c>
      <c r="N42" s="165">
        <v>5</v>
      </c>
      <c r="O42" s="165">
        <v>0</v>
      </c>
      <c r="P42" s="165">
        <v>14</v>
      </c>
      <c r="Q42" s="166">
        <v>71</v>
      </c>
      <c r="R42" s="166">
        <v>0</v>
      </c>
      <c r="S42" s="165">
        <v>233</v>
      </c>
    </row>
    <row r="43" spans="1:19" ht="15" customHeight="1">
      <c r="A43" s="156" t="s">
        <v>67</v>
      </c>
      <c r="B43" s="163">
        <v>23</v>
      </c>
      <c r="C43" s="163">
        <v>0</v>
      </c>
      <c r="D43" s="163">
        <v>42</v>
      </c>
      <c r="E43" s="163">
        <v>4</v>
      </c>
      <c r="F43" s="163">
        <v>12</v>
      </c>
      <c r="G43" s="163">
        <v>2</v>
      </c>
      <c r="H43" s="163">
        <v>6</v>
      </c>
      <c r="I43" s="164">
        <v>89</v>
      </c>
      <c r="J43" s="163">
        <v>28</v>
      </c>
      <c r="K43" s="163">
        <v>8</v>
      </c>
      <c r="L43" s="163">
        <v>62</v>
      </c>
      <c r="M43" s="163">
        <v>99</v>
      </c>
      <c r="N43" s="163">
        <v>0</v>
      </c>
      <c r="O43" s="163">
        <v>24</v>
      </c>
      <c r="P43" s="163">
        <v>23</v>
      </c>
      <c r="Q43" s="164">
        <v>244</v>
      </c>
      <c r="R43" s="164">
        <v>0</v>
      </c>
      <c r="S43" s="163">
        <v>333</v>
      </c>
    </row>
    <row r="44" spans="1:19" ht="15" customHeight="1">
      <c r="A44" s="156" t="s">
        <v>68</v>
      </c>
      <c r="B44" s="163">
        <v>0</v>
      </c>
      <c r="C44" s="163">
        <v>0</v>
      </c>
      <c r="D44" s="163">
        <v>16</v>
      </c>
      <c r="E44" s="163">
        <v>16</v>
      </c>
      <c r="F44" s="163">
        <v>14</v>
      </c>
      <c r="G44" s="163">
        <v>4</v>
      </c>
      <c r="H44" s="163">
        <v>7</v>
      </c>
      <c r="I44" s="164">
        <v>57</v>
      </c>
      <c r="J44" s="163">
        <v>1</v>
      </c>
      <c r="K44" s="163">
        <v>3</v>
      </c>
      <c r="L44" s="163">
        <v>11</v>
      </c>
      <c r="M44" s="163">
        <v>15</v>
      </c>
      <c r="N44" s="163">
        <v>9</v>
      </c>
      <c r="O44" s="163">
        <v>1</v>
      </c>
      <c r="P44" s="163">
        <v>5</v>
      </c>
      <c r="Q44" s="164">
        <v>45</v>
      </c>
      <c r="R44" s="164">
        <v>2</v>
      </c>
      <c r="S44" s="163">
        <v>104</v>
      </c>
    </row>
    <row r="45" spans="1:19" ht="15" customHeight="1">
      <c r="A45" s="156" t="s">
        <v>69</v>
      </c>
      <c r="B45" s="163">
        <v>6</v>
      </c>
      <c r="C45" s="163">
        <v>7</v>
      </c>
      <c r="D45" s="163">
        <v>6</v>
      </c>
      <c r="E45" s="163">
        <v>12</v>
      </c>
      <c r="F45" s="163">
        <v>10</v>
      </c>
      <c r="G45" s="163">
        <v>3</v>
      </c>
      <c r="H45" s="163">
        <v>10</v>
      </c>
      <c r="I45" s="164">
        <v>54</v>
      </c>
      <c r="J45" s="163">
        <v>57</v>
      </c>
      <c r="K45" s="163">
        <v>71</v>
      </c>
      <c r="L45" s="163">
        <v>200</v>
      </c>
      <c r="M45" s="163">
        <v>115</v>
      </c>
      <c r="N45" s="163">
        <v>49</v>
      </c>
      <c r="O45" s="163">
        <v>4</v>
      </c>
      <c r="P45" s="163">
        <v>22</v>
      </c>
      <c r="Q45" s="164">
        <v>518</v>
      </c>
      <c r="R45" s="164">
        <v>14</v>
      </c>
      <c r="S45" s="163">
        <v>586</v>
      </c>
    </row>
    <row r="46" spans="1:19" ht="15" customHeight="1">
      <c r="A46" s="160" t="s">
        <v>70</v>
      </c>
      <c r="B46" s="165">
        <v>56</v>
      </c>
      <c r="C46" s="165">
        <v>0</v>
      </c>
      <c r="D46" s="165">
        <v>38</v>
      </c>
      <c r="E46" s="165">
        <v>44</v>
      </c>
      <c r="F46" s="165">
        <v>28</v>
      </c>
      <c r="G46" s="165">
        <v>13</v>
      </c>
      <c r="H46" s="165">
        <v>30</v>
      </c>
      <c r="I46" s="166">
        <v>209</v>
      </c>
      <c r="J46" s="165">
        <v>37</v>
      </c>
      <c r="K46" s="165">
        <v>0</v>
      </c>
      <c r="L46" s="165">
        <v>98</v>
      </c>
      <c r="M46" s="165">
        <v>22</v>
      </c>
      <c r="N46" s="165">
        <v>10</v>
      </c>
      <c r="O46" s="165">
        <v>5</v>
      </c>
      <c r="P46" s="165">
        <v>14</v>
      </c>
      <c r="Q46" s="166">
        <v>186</v>
      </c>
      <c r="R46" s="166">
        <v>3</v>
      </c>
      <c r="S46" s="165">
        <v>398</v>
      </c>
    </row>
    <row r="47" spans="1:19" ht="15" customHeight="1">
      <c r="A47" s="156" t="s">
        <v>71</v>
      </c>
      <c r="B47" s="163">
        <v>14</v>
      </c>
      <c r="C47" s="163">
        <v>7</v>
      </c>
      <c r="D47" s="163">
        <v>48</v>
      </c>
      <c r="E47" s="163">
        <v>45</v>
      </c>
      <c r="F47" s="163">
        <v>42</v>
      </c>
      <c r="G47" s="163">
        <v>27</v>
      </c>
      <c r="H47" s="163">
        <v>103</v>
      </c>
      <c r="I47" s="164">
        <v>286</v>
      </c>
      <c r="J47" s="163">
        <v>79</v>
      </c>
      <c r="K47" s="163">
        <v>86</v>
      </c>
      <c r="L47" s="163">
        <v>265</v>
      </c>
      <c r="M47" s="163">
        <v>135</v>
      </c>
      <c r="N47" s="163">
        <v>57</v>
      </c>
      <c r="O47" s="163">
        <v>0</v>
      </c>
      <c r="P47" s="163">
        <v>137</v>
      </c>
      <c r="Q47" s="164">
        <v>759</v>
      </c>
      <c r="R47" s="164">
        <v>0</v>
      </c>
      <c r="S47" s="163">
        <v>1045</v>
      </c>
    </row>
    <row r="48" spans="1:19" ht="15" customHeight="1">
      <c r="A48" s="156" t="s">
        <v>72</v>
      </c>
      <c r="B48" s="163">
        <v>39</v>
      </c>
      <c r="C48" s="163">
        <v>21</v>
      </c>
      <c r="D48" s="163">
        <v>102</v>
      </c>
      <c r="E48" s="163">
        <v>148</v>
      </c>
      <c r="F48" s="163">
        <v>210</v>
      </c>
      <c r="G48" s="163">
        <v>96</v>
      </c>
      <c r="H48" s="163">
        <v>202</v>
      </c>
      <c r="I48" s="164">
        <v>818</v>
      </c>
      <c r="J48" s="163">
        <v>118</v>
      </c>
      <c r="K48" s="163">
        <v>33</v>
      </c>
      <c r="L48" s="163">
        <v>192</v>
      </c>
      <c r="M48" s="163">
        <v>145</v>
      </c>
      <c r="N48" s="163">
        <v>94</v>
      </c>
      <c r="O48" s="163">
        <v>17</v>
      </c>
      <c r="P48" s="163">
        <v>119</v>
      </c>
      <c r="Q48" s="164">
        <v>718</v>
      </c>
      <c r="R48" s="164">
        <v>2</v>
      </c>
      <c r="S48" s="163">
        <v>1538</v>
      </c>
    </row>
    <row r="49" spans="1:19" ht="15" customHeight="1">
      <c r="A49" s="156" t="s">
        <v>73</v>
      </c>
      <c r="B49" s="163">
        <v>10</v>
      </c>
      <c r="C49" s="163">
        <v>0</v>
      </c>
      <c r="D49" s="163">
        <v>22</v>
      </c>
      <c r="E49" s="163">
        <v>8</v>
      </c>
      <c r="F49" s="163">
        <v>15</v>
      </c>
      <c r="G49" s="163">
        <v>9</v>
      </c>
      <c r="H49" s="163">
        <v>12</v>
      </c>
      <c r="I49" s="164">
        <v>76</v>
      </c>
      <c r="J49" s="163">
        <v>1</v>
      </c>
      <c r="K49" s="163">
        <v>0</v>
      </c>
      <c r="L49" s="163">
        <v>6</v>
      </c>
      <c r="M49" s="163">
        <v>9</v>
      </c>
      <c r="N49" s="163">
        <v>2</v>
      </c>
      <c r="O49" s="163">
        <v>0</v>
      </c>
      <c r="P49" s="163">
        <v>6</v>
      </c>
      <c r="Q49" s="164">
        <v>24</v>
      </c>
      <c r="R49" s="164">
        <v>0</v>
      </c>
      <c r="S49" s="163">
        <v>100</v>
      </c>
    </row>
    <row r="50" spans="1:19" ht="15" customHeight="1">
      <c r="A50" s="160" t="s">
        <v>74</v>
      </c>
      <c r="B50" s="165">
        <v>31</v>
      </c>
      <c r="C50" s="165">
        <v>16</v>
      </c>
      <c r="D50" s="165">
        <v>65</v>
      </c>
      <c r="E50" s="165">
        <v>71</v>
      </c>
      <c r="F50" s="165">
        <v>146</v>
      </c>
      <c r="G50" s="165">
        <v>41</v>
      </c>
      <c r="H50" s="165">
        <v>101</v>
      </c>
      <c r="I50" s="166">
        <v>471</v>
      </c>
      <c r="J50" s="165">
        <v>123</v>
      </c>
      <c r="K50" s="165">
        <v>29</v>
      </c>
      <c r="L50" s="165">
        <v>171</v>
      </c>
      <c r="M50" s="165">
        <v>194</v>
      </c>
      <c r="N50" s="165">
        <v>129</v>
      </c>
      <c r="O50" s="165">
        <v>9</v>
      </c>
      <c r="P50" s="165">
        <v>72</v>
      </c>
      <c r="Q50" s="166">
        <v>727</v>
      </c>
      <c r="R50" s="166">
        <v>32</v>
      </c>
      <c r="S50" s="165">
        <v>1230</v>
      </c>
    </row>
    <row r="51" spans="1:19" ht="15" customHeight="1">
      <c r="A51" s="156" t="s">
        <v>75</v>
      </c>
      <c r="B51" s="163">
        <v>48</v>
      </c>
      <c r="C51" s="163">
        <v>0</v>
      </c>
      <c r="D51" s="163">
        <v>86</v>
      </c>
      <c r="E51" s="163">
        <v>45</v>
      </c>
      <c r="F51" s="163">
        <v>146</v>
      </c>
      <c r="G51" s="163">
        <v>2</v>
      </c>
      <c r="H51" s="163">
        <v>63</v>
      </c>
      <c r="I51" s="164">
        <v>390</v>
      </c>
      <c r="J51" s="163">
        <v>62</v>
      </c>
      <c r="K51" s="163">
        <v>3</v>
      </c>
      <c r="L51" s="163">
        <v>85</v>
      </c>
      <c r="M51" s="163">
        <v>62</v>
      </c>
      <c r="N51" s="163">
        <v>14</v>
      </c>
      <c r="O51" s="163">
        <v>0</v>
      </c>
      <c r="P51" s="163">
        <v>37</v>
      </c>
      <c r="Q51" s="164">
        <v>263</v>
      </c>
      <c r="R51" s="164">
        <v>0</v>
      </c>
      <c r="S51" s="163">
        <v>653</v>
      </c>
    </row>
    <row r="52" spans="1:19" ht="15" customHeight="1">
      <c r="A52" s="156" t="s">
        <v>76</v>
      </c>
      <c r="B52" s="163">
        <v>13</v>
      </c>
      <c r="C52" s="163">
        <v>0</v>
      </c>
      <c r="D52" s="163">
        <v>112</v>
      </c>
      <c r="E52" s="163">
        <v>49</v>
      </c>
      <c r="F52" s="163">
        <v>67</v>
      </c>
      <c r="G52" s="163">
        <v>10</v>
      </c>
      <c r="H52" s="163">
        <v>33</v>
      </c>
      <c r="I52" s="164">
        <v>284</v>
      </c>
      <c r="J52" s="163">
        <v>25</v>
      </c>
      <c r="K52" s="163">
        <v>0</v>
      </c>
      <c r="L52" s="163">
        <v>101</v>
      </c>
      <c r="M52" s="163">
        <v>52</v>
      </c>
      <c r="N52" s="163">
        <v>30</v>
      </c>
      <c r="O52" s="163">
        <v>3</v>
      </c>
      <c r="P52" s="163">
        <v>12</v>
      </c>
      <c r="Q52" s="164">
        <v>223</v>
      </c>
      <c r="R52" s="164">
        <v>0</v>
      </c>
      <c r="S52" s="163">
        <v>507</v>
      </c>
    </row>
    <row r="53" spans="1:19" ht="15" customHeight="1">
      <c r="A53" s="156" t="s">
        <v>77</v>
      </c>
      <c r="B53" s="163">
        <v>56</v>
      </c>
      <c r="C53" s="163">
        <v>1</v>
      </c>
      <c r="D53" s="163">
        <v>67</v>
      </c>
      <c r="E53" s="163">
        <v>105</v>
      </c>
      <c r="F53" s="163">
        <v>95</v>
      </c>
      <c r="G53" s="163">
        <v>48</v>
      </c>
      <c r="H53" s="163">
        <v>126</v>
      </c>
      <c r="I53" s="164">
        <v>498</v>
      </c>
      <c r="J53" s="163">
        <v>60</v>
      </c>
      <c r="K53" s="163">
        <v>46</v>
      </c>
      <c r="L53" s="163">
        <v>248</v>
      </c>
      <c r="M53" s="163">
        <v>128</v>
      </c>
      <c r="N53" s="163">
        <v>45</v>
      </c>
      <c r="O53" s="163">
        <v>0</v>
      </c>
      <c r="P53" s="163">
        <v>98</v>
      </c>
      <c r="Q53" s="164">
        <v>625</v>
      </c>
      <c r="R53" s="164">
        <v>6</v>
      </c>
      <c r="S53" s="163">
        <v>1129</v>
      </c>
    </row>
    <row r="54" spans="1:19" ht="15" customHeight="1">
      <c r="A54" s="160" t="s">
        <v>78</v>
      </c>
      <c r="B54" s="165">
        <v>4</v>
      </c>
      <c r="C54" s="165">
        <v>0</v>
      </c>
      <c r="D54" s="165">
        <v>3</v>
      </c>
      <c r="E54" s="165">
        <v>2</v>
      </c>
      <c r="F54" s="165">
        <v>1</v>
      </c>
      <c r="G54" s="165">
        <v>0</v>
      </c>
      <c r="H54" s="165">
        <v>3</v>
      </c>
      <c r="I54" s="166">
        <v>13</v>
      </c>
      <c r="J54" s="165">
        <v>10</v>
      </c>
      <c r="K54" s="165">
        <v>5</v>
      </c>
      <c r="L54" s="165">
        <v>19</v>
      </c>
      <c r="M54" s="165">
        <v>12</v>
      </c>
      <c r="N54" s="165">
        <v>6</v>
      </c>
      <c r="O54" s="165">
        <v>0</v>
      </c>
      <c r="P54" s="165">
        <v>2</v>
      </c>
      <c r="Q54" s="166">
        <v>54</v>
      </c>
      <c r="R54" s="166">
        <v>0</v>
      </c>
      <c r="S54" s="165">
        <v>67</v>
      </c>
    </row>
    <row r="55" spans="1:19" ht="15" customHeight="1">
      <c r="A55" s="156" t="s">
        <v>79</v>
      </c>
      <c r="B55" s="163">
        <v>78</v>
      </c>
      <c r="C55" s="163">
        <v>1</v>
      </c>
      <c r="D55" s="163">
        <v>203</v>
      </c>
      <c r="E55" s="163">
        <v>272</v>
      </c>
      <c r="F55" s="163">
        <v>19</v>
      </c>
      <c r="G55" s="163">
        <v>2</v>
      </c>
      <c r="H55" s="163">
        <v>46</v>
      </c>
      <c r="I55" s="164">
        <v>621</v>
      </c>
      <c r="J55" s="163">
        <v>39</v>
      </c>
      <c r="K55" s="163">
        <v>10</v>
      </c>
      <c r="L55" s="163">
        <v>196</v>
      </c>
      <c r="M55" s="163">
        <v>132</v>
      </c>
      <c r="N55" s="163">
        <v>43</v>
      </c>
      <c r="O55" s="163">
        <v>1</v>
      </c>
      <c r="P55" s="163">
        <v>24</v>
      </c>
      <c r="Q55" s="164">
        <v>445</v>
      </c>
      <c r="R55" s="164">
        <v>0</v>
      </c>
      <c r="S55" s="163">
        <v>1066</v>
      </c>
    </row>
    <row r="56" spans="1:19" ht="15" customHeight="1">
      <c r="A56" s="156" t="s">
        <v>80</v>
      </c>
      <c r="B56" s="163">
        <v>15</v>
      </c>
      <c r="C56" s="163">
        <v>4</v>
      </c>
      <c r="D56" s="163">
        <v>32</v>
      </c>
      <c r="E56" s="163">
        <v>27</v>
      </c>
      <c r="F56" s="163">
        <v>17</v>
      </c>
      <c r="G56" s="163">
        <v>0</v>
      </c>
      <c r="H56" s="163">
        <v>14</v>
      </c>
      <c r="I56" s="164">
        <v>109</v>
      </c>
      <c r="J56" s="163">
        <v>5</v>
      </c>
      <c r="K56" s="163">
        <v>0</v>
      </c>
      <c r="L56" s="163">
        <v>10</v>
      </c>
      <c r="M56" s="163">
        <v>11</v>
      </c>
      <c r="N56" s="163">
        <v>2</v>
      </c>
      <c r="O56" s="163">
        <v>0</v>
      </c>
      <c r="P56" s="163">
        <v>4</v>
      </c>
      <c r="Q56" s="164">
        <v>32</v>
      </c>
      <c r="R56" s="164">
        <v>0</v>
      </c>
      <c r="S56" s="163">
        <v>141</v>
      </c>
    </row>
    <row r="57" spans="1:19" ht="15" customHeight="1">
      <c r="A57" s="156" t="s">
        <v>81</v>
      </c>
      <c r="B57" s="163">
        <v>75</v>
      </c>
      <c r="C57" s="163">
        <v>1</v>
      </c>
      <c r="D57" s="163">
        <v>80</v>
      </c>
      <c r="E57" s="163">
        <v>124</v>
      </c>
      <c r="F57" s="163">
        <v>88</v>
      </c>
      <c r="G57" s="163">
        <v>74</v>
      </c>
      <c r="H57" s="163">
        <v>70</v>
      </c>
      <c r="I57" s="164">
        <v>512</v>
      </c>
      <c r="J57" s="163">
        <v>125</v>
      </c>
      <c r="K57" s="163">
        <v>14</v>
      </c>
      <c r="L57" s="163">
        <v>278</v>
      </c>
      <c r="M57" s="163">
        <v>167</v>
      </c>
      <c r="N57" s="163">
        <v>57</v>
      </c>
      <c r="O57" s="163">
        <v>8</v>
      </c>
      <c r="P57" s="163">
        <v>56</v>
      </c>
      <c r="Q57" s="164">
        <v>705</v>
      </c>
      <c r="R57" s="164">
        <v>0</v>
      </c>
      <c r="S57" s="163">
        <v>1217</v>
      </c>
    </row>
    <row r="58" spans="1:19" ht="15" customHeight="1">
      <c r="A58" s="160" t="s">
        <v>82</v>
      </c>
      <c r="B58" s="165">
        <v>170</v>
      </c>
      <c r="C58" s="165">
        <v>6</v>
      </c>
      <c r="D58" s="165">
        <v>456</v>
      </c>
      <c r="E58" s="165">
        <v>303</v>
      </c>
      <c r="F58" s="165">
        <v>380</v>
      </c>
      <c r="G58" s="165">
        <v>60</v>
      </c>
      <c r="H58" s="165">
        <v>129</v>
      </c>
      <c r="I58" s="166">
        <v>1504</v>
      </c>
      <c r="J58" s="165">
        <v>367</v>
      </c>
      <c r="K58" s="165">
        <v>191</v>
      </c>
      <c r="L58" s="165">
        <v>715</v>
      </c>
      <c r="M58" s="165">
        <v>531</v>
      </c>
      <c r="N58" s="165">
        <v>374</v>
      </c>
      <c r="O58" s="165">
        <v>10</v>
      </c>
      <c r="P58" s="165">
        <v>178</v>
      </c>
      <c r="Q58" s="166">
        <v>2366</v>
      </c>
      <c r="R58" s="166">
        <v>6</v>
      </c>
      <c r="S58" s="165">
        <v>3876</v>
      </c>
    </row>
    <row r="59" spans="1:19" ht="15" customHeight="1">
      <c r="A59" s="156" t="s">
        <v>83</v>
      </c>
      <c r="B59" s="163">
        <v>30</v>
      </c>
      <c r="C59" s="163">
        <v>0</v>
      </c>
      <c r="D59" s="163">
        <v>26</v>
      </c>
      <c r="E59" s="163">
        <v>16</v>
      </c>
      <c r="F59" s="163">
        <v>15</v>
      </c>
      <c r="G59" s="163">
        <v>8</v>
      </c>
      <c r="H59" s="163">
        <v>19</v>
      </c>
      <c r="I59" s="164">
        <v>114</v>
      </c>
      <c r="J59" s="163">
        <v>17</v>
      </c>
      <c r="K59" s="163">
        <v>3</v>
      </c>
      <c r="L59" s="163">
        <v>79</v>
      </c>
      <c r="M59" s="163">
        <v>26</v>
      </c>
      <c r="N59" s="163">
        <v>24</v>
      </c>
      <c r="O59" s="163">
        <v>4</v>
      </c>
      <c r="P59" s="163">
        <v>9</v>
      </c>
      <c r="Q59" s="164">
        <v>162</v>
      </c>
      <c r="R59" s="164">
        <v>0</v>
      </c>
      <c r="S59" s="163">
        <v>276</v>
      </c>
    </row>
    <row r="60" spans="1:19" ht="15" customHeight="1">
      <c r="A60" s="156" t="s">
        <v>84</v>
      </c>
      <c r="B60" s="163">
        <v>4</v>
      </c>
      <c r="C60" s="163">
        <v>0</v>
      </c>
      <c r="D60" s="163">
        <v>10</v>
      </c>
      <c r="E60" s="163">
        <v>14</v>
      </c>
      <c r="F60" s="163">
        <v>10</v>
      </c>
      <c r="G60" s="163">
        <v>2</v>
      </c>
      <c r="H60" s="163">
        <v>9</v>
      </c>
      <c r="I60" s="164">
        <v>49</v>
      </c>
      <c r="J60" s="163">
        <v>1</v>
      </c>
      <c r="K60" s="163">
        <v>0</v>
      </c>
      <c r="L60" s="163">
        <v>5</v>
      </c>
      <c r="M60" s="163">
        <v>2</v>
      </c>
      <c r="N60" s="163">
        <v>2</v>
      </c>
      <c r="O60" s="163">
        <v>0</v>
      </c>
      <c r="P60" s="163">
        <v>3</v>
      </c>
      <c r="Q60" s="164">
        <v>13</v>
      </c>
      <c r="R60" s="164">
        <v>0</v>
      </c>
      <c r="S60" s="163">
        <v>62</v>
      </c>
    </row>
    <row r="61" spans="1:19" ht="15" customHeight="1">
      <c r="A61" s="156" t="s">
        <v>85</v>
      </c>
      <c r="B61" s="163">
        <v>55</v>
      </c>
      <c r="C61" s="163">
        <v>3</v>
      </c>
      <c r="D61" s="163">
        <v>99</v>
      </c>
      <c r="E61" s="163">
        <v>101</v>
      </c>
      <c r="F61" s="163">
        <v>101</v>
      </c>
      <c r="G61" s="163">
        <v>27</v>
      </c>
      <c r="H61" s="163">
        <v>56</v>
      </c>
      <c r="I61" s="164">
        <v>442</v>
      </c>
      <c r="J61" s="163">
        <v>83</v>
      </c>
      <c r="K61" s="163">
        <v>11</v>
      </c>
      <c r="L61" s="163">
        <v>139</v>
      </c>
      <c r="M61" s="163">
        <v>96</v>
      </c>
      <c r="N61" s="163">
        <v>45</v>
      </c>
      <c r="O61" s="163">
        <v>5</v>
      </c>
      <c r="P61" s="163">
        <v>28</v>
      </c>
      <c r="Q61" s="164">
        <v>407</v>
      </c>
      <c r="R61" s="164">
        <v>1</v>
      </c>
      <c r="S61" s="163">
        <v>850</v>
      </c>
    </row>
    <row r="62" spans="1:19" ht="15" customHeight="1">
      <c r="A62" s="160" t="s">
        <v>86</v>
      </c>
      <c r="B62" s="165">
        <v>17</v>
      </c>
      <c r="C62" s="165">
        <v>7</v>
      </c>
      <c r="D62" s="165">
        <v>49</v>
      </c>
      <c r="E62" s="165">
        <v>30</v>
      </c>
      <c r="F62" s="165">
        <v>89</v>
      </c>
      <c r="G62" s="165">
        <v>30</v>
      </c>
      <c r="H62" s="165">
        <v>19</v>
      </c>
      <c r="I62" s="166">
        <v>241</v>
      </c>
      <c r="J62" s="165">
        <v>41</v>
      </c>
      <c r="K62" s="165">
        <v>3</v>
      </c>
      <c r="L62" s="165">
        <v>149</v>
      </c>
      <c r="M62" s="165">
        <v>64</v>
      </c>
      <c r="N62" s="165">
        <v>46</v>
      </c>
      <c r="O62" s="165">
        <v>1</v>
      </c>
      <c r="P62" s="165">
        <v>21</v>
      </c>
      <c r="Q62" s="166">
        <v>325</v>
      </c>
      <c r="R62" s="166">
        <v>8</v>
      </c>
      <c r="S62" s="165">
        <v>574</v>
      </c>
    </row>
    <row r="63" spans="1:19" ht="15" customHeight="1">
      <c r="A63" s="156" t="s">
        <v>87</v>
      </c>
      <c r="B63" s="163">
        <v>10</v>
      </c>
      <c r="C63" s="163">
        <v>0</v>
      </c>
      <c r="D63" s="163">
        <v>32</v>
      </c>
      <c r="E63" s="163">
        <v>34</v>
      </c>
      <c r="F63" s="163">
        <v>57</v>
      </c>
      <c r="G63" s="163">
        <v>11</v>
      </c>
      <c r="H63" s="163">
        <v>27</v>
      </c>
      <c r="I63" s="164">
        <v>171</v>
      </c>
      <c r="J63" s="163">
        <v>19</v>
      </c>
      <c r="K63" s="163">
        <v>0</v>
      </c>
      <c r="L63" s="163">
        <v>26</v>
      </c>
      <c r="M63" s="163">
        <v>20</v>
      </c>
      <c r="N63" s="163">
        <v>3</v>
      </c>
      <c r="O63" s="163">
        <v>12</v>
      </c>
      <c r="P63" s="163">
        <v>9</v>
      </c>
      <c r="Q63" s="164">
        <v>89</v>
      </c>
      <c r="R63" s="164">
        <v>7</v>
      </c>
      <c r="S63" s="163">
        <v>267</v>
      </c>
    </row>
    <row r="64" spans="1:19" ht="15" customHeight="1">
      <c r="A64" s="156" t="s">
        <v>88</v>
      </c>
      <c r="B64" s="163">
        <v>23</v>
      </c>
      <c r="C64" s="163">
        <v>5</v>
      </c>
      <c r="D64" s="163">
        <v>71</v>
      </c>
      <c r="E64" s="163">
        <v>80</v>
      </c>
      <c r="F64" s="163">
        <v>99</v>
      </c>
      <c r="G64" s="163">
        <v>22</v>
      </c>
      <c r="H64" s="163">
        <v>75</v>
      </c>
      <c r="I64" s="164">
        <v>375</v>
      </c>
      <c r="J64" s="163">
        <v>17</v>
      </c>
      <c r="K64" s="163">
        <v>6</v>
      </c>
      <c r="L64" s="163">
        <v>107</v>
      </c>
      <c r="M64" s="163">
        <v>53</v>
      </c>
      <c r="N64" s="163">
        <v>13</v>
      </c>
      <c r="O64" s="163">
        <v>7</v>
      </c>
      <c r="P64" s="163">
        <v>31</v>
      </c>
      <c r="Q64" s="164">
        <v>234</v>
      </c>
      <c r="R64" s="164">
        <v>3</v>
      </c>
      <c r="S64" s="163">
        <v>612</v>
      </c>
    </row>
    <row r="65" spans="1:19" ht="15" customHeight="1" thickBot="1">
      <c r="A65" s="156" t="s">
        <v>89</v>
      </c>
      <c r="B65" s="163">
        <v>23</v>
      </c>
      <c r="C65" s="163">
        <v>0</v>
      </c>
      <c r="D65" s="163">
        <v>32</v>
      </c>
      <c r="E65" s="163">
        <v>7</v>
      </c>
      <c r="F65" s="163">
        <v>23</v>
      </c>
      <c r="G65" s="163">
        <v>10</v>
      </c>
      <c r="H65" s="163">
        <v>5</v>
      </c>
      <c r="I65" s="164">
        <v>100</v>
      </c>
      <c r="J65" s="163">
        <v>5</v>
      </c>
      <c r="K65" s="163">
        <v>0</v>
      </c>
      <c r="L65" s="163">
        <v>13</v>
      </c>
      <c r="M65" s="163">
        <v>2</v>
      </c>
      <c r="N65" s="163">
        <v>4</v>
      </c>
      <c r="O65" s="163">
        <v>0</v>
      </c>
      <c r="P65" s="163">
        <v>2</v>
      </c>
      <c r="Q65" s="164">
        <v>26</v>
      </c>
      <c r="R65" s="164">
        <v>1</v>
      </c>
      <c r="S65" s="163">
        <v>127</v>
      </c>
    </row>
    <row r="66" spans="1:19" ht="21" customHeight="1" thickTop="1">
      <c r="A66" s="167" t="s">
        <v>90</v>
      </c>
      <c r="B66" s="168">
        <v>1767</v>
      </c>
      <c r="C66" s="168">
        <v>258</v>
      </c>
      <c r="D66" s="168">
        <v>3725</v>
      </c>
      <c r="E66" s="168">
        <v>3410</v>
      </c>
      <c r="F66" s="168">
        <v>3755</v>
      </c>
      <c r="G66" s="168">
        <v>1041</v>
      </c>
      <c r="H66" s="168">
        <v>2357</v>
      </c>
      <c r="I66" s="169">
        <v>16313</v>
      </c>
      <c r="J66" s="168">
        <v>3178</v>
      </c>
      <c r="K66" s="168">
        <v>1306</v>
      </c>
      <c r="L66" s="168">
        <v>7890</v>
      </c>
      <c r="M66" s="168">
        <v>5236</v>
      </c>
      <c r="N66" s="168">
        <v>2343</v>
      </c>
      <c r="O66" s="168">
        <v>341</v>
      </c>
      <c r="P66" s="168">
        <v>2171</v>
      </c>
      <c r="Q66" s="169">
        <v>22465</v>
      </c>
      <c r="R66" s="169">
        <v>229</v>
      </c>
      <c r="S66" s="168">
        <v>39007</v>
      </c>
    </row>
    <row r="67" spans="1:19" ht="15" customHeight="1">
      <c r="A67" s="160" t="s">
        <v>91</v>
      </c>
      <c r="B67" s="165">
        <v>2</v>
      </c>
      <c r="C67" s="165">
        <v>0</v>
      </c>
      <c r="D67" s="165">
        <v>6</v>
      </c>
      <c r="E67" s="165">
        <v>7</v>
      </c>
      <c r="F67" s="165">
        <v>1</v>
      </c>
      <c r="G67" s="165">
        <v>6</v>
      </c>
      <c r="H67" s="165">
        <v>1</v>
      </c>
      <c r="I67" s="166">
        <v>23</v>
      </c>
      <c r="J67" s="165">
        <v>28</v>
      </c>
      <c r="K67" s="165">
        <v>0</v>
      </c>
      <c r="L67" s="165">
        <v>83</v>
      </c>
      <c r="M67" s="165">
        <v>51</v>
      </c>
      <c r="N67" s="165">
        <v>30</v>
      </c>
      <c r="O67" s="165">
        <v>24</v>
      </c>
      <c r="P67" s="165">
        <v>3</v>
      </c>
      <c r="Q67" s="166">
        <v>219</v>
      </c>
      <c r="R67" s="166">
        <v>0</v>
      </c>
      <c r="S67" s="165">
        <v>242</v>
      </c>
    </row>
    <row r="68" spans="1:19" ht="21" customHeight="1">
      <c r="A68" s="170" t="s">
        <v>92</v>
      </c>
      <c r="B68" s="165">
        <v>1769</v>
      </c>
      <c r="C68" s="165">
        <v>258</v>
      </c>
      <c r="D68" s="165">
        <v>3731</v>
      </c>
      <c r="E68" s="165">
        <v>3417</v>
      </c>
      <c r="F68" s="165">
        <v>3756</v>
      </c>
      <c r="G68" s="165">
        <v>1047</v>
      </c>
      <c r="H68" s="165">
        <v>2358</v>
      </c>
      <c r="I68" s="166">
        <v>16336</v>
      </c>
      <c r="J68" s="165">
        <v>3206</v>
      </c>
      <c r="K68" s="165">
        <v>1306</v>
      </c>
      <c r="L68" s="165">
        <v>7973</v>
      </c>
      <c r="M68" s="165">
        <v>5287</v>
      </c>
      <c r="N68" s="165">
        <v>2373</v>
      </c>
      <c r="O68" s="165">
        <v>365</v>
      </c>
      <c r="P68" s="165">
        <v>2174</v>
      </c>
      <c r="Q68" s="166">
        <v>22684</v>
      </c>
      <c r="R68" s="166">
        <v>229</v>
      </c>
      <c r="S68" s="165">
        <v>39249</v>
      </c>
    </row>
    <row r="69" spans="1:19" ht="24.75" customHeight="1">
      <c r="A69" s="171" t="s">
        <v>134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3"/>
    </row>
    <row r="70" spans="1:19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</row>
    <row r="71" spans="1:19">
      <c r="A71" s="174"/>
      <c r="B71" s="174"/>
      <c r="C71" s="174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</row>
    <row r="73" spans="1:19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</row>
    <row r="74" spans="1:19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</row>
    <row r="75" spans="1:19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</row>
    <row r="76" spans="1:19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</row>
    <row r="77" spans="1:19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</row>
    <row r="78" spans="1:19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</row>
    <row r="79" spans="1:19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19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</row>
    <row r="81" spans="1:19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</row>
    <row r="82" spans="1:19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</row>
    <row r="83" spans="1:19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</row>
    <row r="84" spans="1:19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</row>
    <row r="85" spans="1:19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</row>
    <row r="86" spans="1:19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</row>
    <row r="87" spans="1:19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</row>
    <row r="88" spans="1:19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</row>
    <row r="89" spans="1:19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</row>
    <row r="90" spans="1:19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</row>
    <row r="91" spans="1:19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</row>
    <row r="92" spans="1:19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</row>
    <row r="93" spans="1:19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</row>
    <row r="94" spans="1:19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9F5F-BAAF-40D5-9728-B80E9A7DE39C}">
  <dimension ref="A1:U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21" width="9.625" style="139"/>
    <col min="22" max="16384" width="9.625" style="99"/>
  </cols>
  <sheetData>
    <row r="1" spans="1:19">
      <c r="A1" s="98"/>
    </row>
    <row r="7" spans="1:19" ht="24.95" customHeight="1">
      <c r="A7" s="100" t="s">
        <v>149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19" ht="15.75" customHeight="1">
      <c r="A10" s="104" t="s">
        <v>150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19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19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19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</row>
    <row r="14" spans="1:19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</row>
    <row r="15" spans="1:19" ht="15" customHeight="1">
      <c r="A15" s="113" t="s">
        <v>39</v>
      </c>
      <c r="B15" s="120">
        <v>79</v>
      </c>
      <c r="C15" s="120">
        <v>0</v>
      </c>
      <c r="D15" s="120">
        <v>127</v>
      </c>
      <c r="E15" s="120">
        <v>105</v>
      </c>
      <c r="F15" s="120">
        <v>120</v>
      </c>
      <c r="G15" s="120">
        <v>17</v>
      </c>
      <c r="H15" s="120">
        <v>87</v>
      </c>
      <c r="I15" s="121">
        <v>535</v>
      </c>
      <c r="J15" s="120">
        <v>53</v>
      </c>
      <c r="K15" s="120">
        <v>2</v>
      </c>
      <c r="L15" s="120">
        <v>152</v>
      </c>
      <c r="M15" s="120">
        <v>88</v>
      </c>
      <c r="N15" s="120">
        <v>44</v>
      </c>
      <c r="O15" s="120">
        <v>3</v>
      </c>
      <c r="P15" s="120">
        <v>53</v>
      </c>
      <c r="Q15" s="121">
        <v>395</v>
      </c>
      <c r="R15" s="121">
        <v>0</v>
      </c>
      <c r="S15" s="120">
        <v>930</v>
      </c>
    </row>
    <row r="16" spans="1:19" ht="15" customHeight="1">
      <c r="A16" s="113" t="s">
        <v>40</v>
      </c>
      <c r="B16" s="120">
        <v>10</v>
      </c>
      <c r="C16" s="120">
        <v>0</v>
      </c>
      <c r="D16" s="120">
        <v>13</v>
      </c>
      <c r="E16" s="120">
        <v>2</v>
      </c>
      <c r="F16" s="120">
        <v>5</v>
      </c>
      <c r="G16" s="120">
        <v>5</v>
      </c>
      <c r="H16" s="120">
        <v>2</v>
      </c>
      <c r="I16" s="121">
        <v>37</v>
      </c>
      <c r="J16" s="120">
        <v>5</v>
      </c>
      <c r="K16" s="120">
        <v>0</v>
      </c>
      <c r="L16" s="120">
        <v>15</v>
      </c>
      <c r="M16" s="120">
        <v>7</v>
      </c>
      <c r="N16" s="120">
        <v>1</v>
      </c>
      <c r="O16" s="120">
        <v>1</v>
      </c>
      <c r="P16" s="120">
        <v>0</v>
      </c>
      <c r="Q16" s="121">
        <v>29</v>
      </c>
      <c r="R16" s="121">
        <v>1</v>
      </c>
      <c r="S16" s="120">
        <v>67</v>
      </c>
    </row>
    <row r="17" spans="1:19" ht="15" customHeight="1">
      <c r="A17" s="113" t="s">
        <v>41</v>
      </c>
      <c r="B17" s="120">
        <v>82</v>
      </c>
      <c r="C17" s="120">
        <v>2</v>
      </c>
      <c r="D17" s="120">
        <v>72</v>
      </c>
      <c r="E17" s="120">
        <v>45</v>
      </c>
      <c r="F17" s="120">
        <v>94</v>
      </c>
      <c r="G17" s="120">
        <v>18</v>
      </c>
      <c r="H17" s="120">
        <v>22</v>
      </c>
      <c r="I17" s="121">
        <v>335</v>
      </c>
      <c r="J17" s="120">
        <v>49</v>
      </c>
      <c r="K17" s="120">
        <v>44</v>
      </c>
      <c r="L17" s="120">
        <v>277</v>
      </c>
      <c r="M17" s="120">
        <v>140</v>
      </c>
      <c r="N17" s="120">
        <v>43</v>
      </c>
      <c r="O17" s="120">
        <v>4</v>
      </c>
      <c r="P17" s="120">
        <v>26</v>
      </c>
      <c r="Q17" s="121">
        <v>583</v>
      </c>
      <c r="R17" s="121">
        <v>61</v>
      </c>
      <c r="S17" s="120">
        <v>979</v>
      </c>
    </row>
    <row r="18" spans="1:19" ht="15" customHeight="1">
      <c r="A18" s="117" t="s">
        <v>42</v>
      </c>
      <c r="B18" s="122">
        <v>45</v>
      </c>
      <c r="C18" s="122">
        <v>1</v>
      </c>
      <c r="D18" s="122">
        <v>127</v>
      </c>
      <c r="E18" s="122">
        <v>59</v>
      </c>
      <c r="F18" s="122">
        <v>48</v>
      </c>
      <c r="G18" s="122">
        <v>0</v>
      </c>
      <c r="H18" s="122">
        <v>62</v>
      </c>
      <c r="I18" s="123">
        <v>342</v>
      </c>
      <c r="J18" s="122">
        <v>30</v>
      </c>
      <c r="K18" s="122">
        <v>3</v>
      </c>
      <c r="L18" s="122">
        <v>80</v>
      </c>
      <c r="M18" s="122">
        <v>18</v>
      </c>
      <c r="N18" s="122">
        <v>1</v>
      </c>
      <c r="O18" s="122">
        <v>0</v>
      </c>
      <c r="P18" s="122">
        <v>36</v>
      </c>
      <c r="Q18" s="123">
        <v>168</v>
      </c>
      <c r="R18" s="123">
        <v>1</v>
      </c>
      <c r="S18" s="122">
        <v>511</v>
      </c>
    </row>
    <row r="19" spans="1:19" ht="15" customHeight="1">
      <c r="A19" s="113" t="s">
        <v>43</v>
      </c>
      <c r="B19" s="120">
        <v>158</v>
      </c>
      <c r="C19" s="120">
        <v>110</v>
      </c>
      <c r="D19" s="120">
        <v>224</v>
      </c>
      <c r="E19" s="120">
        <v>248</v>
      </c>
      <c r="F19" s="120">
        <v>233</v>
      </c>
      <c r="G19" s="120">
        <v>76</v>
      </c>
      <c r="H19" s="120">
        <v>92</v>
      </c>
      <c r="I19" s="121">
        <v>1141</v>
      </c>
      <c r="J19" s="120">
        <v>350</v>
      </c>
      <c r="K19" s="120">
        <v>303</v>
      </c>
      <c r="L19" s="120">
        <v>935</v>
      </c>
      <c r="M19" s="120">
        <v>560</v>
      </c>
      <c r="N19" s="120">
        <v>167</v>
      </c>
      <c r="O19" s="120">
        <v>103</v>
      </c>
      <c r="P19" s="120">
        <v>151</v>
      </c>
      <c r="Q19" s="121">
        <v>2569</v>
      </c>
      <c r="R19" s="121">
        <v>9</v>
      </c>
      <c r="S19" s="120">
        <v>3719</v>
      </c>
    </row>
    <row r="20" spans="1:19" ht="15" customHeight="1">
      <c r="A20" s="113" t="s">
        <v>44</v>
      </c>
      <c r="B20" s="120">
        <v>35</v>
      </c>
      <c r="C20" s="120">
        <v>2</v>
      </c>
      <c r="D20" s="120">
        <v>84</v>
      </c>
      <c r="E20" s="120">
        <v>42</v>
      </c>
      <c r="F20" s="120">
        <v>28</v>
      </c>
      <c r="G20" s="120">
        <v>18</v>
      </c>
      <c r="H20" s="120">
        <v>33</v>
      </c>
      <c r="I20" s="121">
        <v>242</v>
      </c>
      <c r="J20" s="120">
        <v>47</v>
      </c>
      <c r="K20" s="120">
        <v>17</v>
      </c>
      <c r="L20" s="120">
        <v>153</v>
      </c>
      <c r="M20" s="120">
        <v>75</v>
      </c>
      <c r="N20" s="120">
        <v>23</v>
      </c>
      <c r="O20" s="120">
        <v>1</v>
      </c>
      <c r="P20" s="120">
        <v>36</v>
      </c>
      <c r="Q20" s="121">
        <v>352</v>
      </c>
      <c r="R20" s="121">
        <v>3</v>
      </c>
      <c r="S20" s="120">
        <v>597</v>
      </c>
    </row>
    <row r="21" spans="1:19" ht="15" customHeight="1">
      <c r="A21" s="113" t="s">
        <v>45</v>
      </c>
      <c r="B21" s="120">
        <v>1</v>
      </c>
      <c r="C21" s="120">
        <v>2</v>
      </c>
      <c r="D21" s="120">
        <v>2</v>
      </c>
      <c r="E21" s="120">
        <v>9</v>
      </c>
      <c r="F21" s="120">
        <v>26</v>
      </c>
      <c r="G21" s="120">
        <v>0</v>
      </c>
      <c r="H21" s="120">
        <v>7</v>
      </c>
      <c r="I21" s="121">
        <v>47</v>
      </c>
      <c r="J21" s="120">
        <v>40</v>
      </c>
      <c r="K21" s="120">
        <v>18</v>
      </c>
      <c r="L21" s="120">
        <v>40</v>
      </c>
      <c r="M21" s="120">
        <v>56</v>
      </c>
      <c r="N21" s="120">
        <v>22</v>
      </c>
      <c r="O21" s="120">
        <v>4</v>
      </c>
      <c r="P21" s="120">
        <v>19</v>
      </c>
      <c r="Q21" s="121">
        <v>199</v>
      </c>
      <c r="R21" s="121">
        <v>3</v>
      </c>
      <c r="S21" s="120">
        <v>249</v>
      </c>
    </row>
    <row r="22" spans="1:19" ht="15" customHeight="1">
      <c r="A22" s="117" t="s">
        <v>46</v>
      </c>
      <c r="B22" s="122">
        <v>0</v>
      </c>
      <c r="C22" s="122">
        <v>3</v>
      </c>
      <c r="D22" s="122">
        <v>4</v>
      </c>
      <c r="E22" s="122">
        <v>7</v>
      </c>
      <c r="F22" s="122">
        <v>14</v>
      </c>
      <c r="G22" s="122">
        <v>10</v>
      </c>
      <c r="H22" s="122">
        <v>10</v>
      </c>
      <c r="I22" s="123">
        <v>48</v>
      </c>
      <c r="J22" s="122">
        <v>10</v>
      </c>
      <c r="K22" s="122">
        <v>2</v>
      </c>
      <c r="L22" s="122">
        <v>38</v>
      </c>
      <c r="M22" s="122">
        <v>14</v>
      </c>
      <c r="N22" s="122">
        <v>11</v>
      </c>
      <c r="O22" s="122">
        <v>3</v>
      </c>
      <c r="P22" s="122">
        <v>6</v>
      </c>
      <c r="Q22" s="123">
        <v>84</v>
      </c>
      <c r="R22" s="123">
        <v>0</v>
      </c>
      <c r="S22" s="122">
        <v>132</v>
      </c>
    </row>
    <row r="23" spans="1:19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2</v>
      </c>
      <c r="K23" s="120">
        <v>0</v>
      </c>
      <c r="L23" s="120">
        <v>8</v>
      </c>
      <c r="M23" s="120">
        <v>12</v>
      </c>
      <c r="N23" s="120">
        <v>0</v>
      </c>
      <c r="O23" s="120">
        <v>0</v>
      </c>
      <c r="P23" s="120">
        <v>1</v>
      </c>
      <c r="Q23" s="121">
        <v>23</v>
      </c>
      <c r="R23" s="121">
        <v>0</v>
      </c>
      <c r="S23" s="120">
        <v>23</v>
      </c>
    </row>
    <row r="24" spans="1:19" ht="15" customHeight="1">
      <c r="A24" s="113" t="s">
        <v>48</v>
      </c>
      <c r="B24" s="120">
        <v>123</v>
      </c>
      <c r="C24" s="120">
        <v>14</v>
      </c>
      <c r="D24" s="120">
        <v>273</v>
      </c>
      <c r="E24" s="120">
        <v>104</v>
      </c>
      <c r="F24" s="120">
        <v>94</v>
      </c>
      <c r="G24" s="120">
        <v>34</v>
      </c>
      <c r="H24" s="120">
        <v>189</v>
      </c>
      <c r="I24" s="121">
        <v>831</v>
      </c>
      <c r="J24" s="120">
        <v>187</v>
      </c>
      <c r="K24" s="120">
        <v>85</v>
      </c>
      <c r="L24" s="120">
        <v>1041</v>
      </c>
      <c r="M24" s="120">
        <v>604</v>
      </c>
      <c r="N24" s="120">
        <v>236</v>
      </c>
      <c r="O24" s="120">
        <v>36</v>
      </c>
      <c r="P24" s="120">
        <v>163</v>
      </c>
      <c r="Q24" s="121">
        <v>2352</v>
      </c>
      <c r="R24" s="121">
        <v>2</v>
      </c>
      <c r="S24" s="120">
        <v>3185</v>
      </c>
    </row>
    <row r="25" spans="1:19" ht="15" customHeight="1">
      <c r="A25" s="113" t="s">
        <v>49</v>
      </c>
      <c r="B25" s="120">
        <v>51</v>
      </c>
      <c r="C25" s="120">
        <v>0</v>
      </c>
      <c r="D25" s="120">
        <v>112</v>
      </c>
      <c r="E25" s="120">
        <v>142</v>
      </c>
      <c r="F25" s="120">
        <v>107</v>
      </c>
      <c r="G25" s="120">
        <v>31</v>
      </c>
      <c r="H25" s="120">
        <v>77</v>
      </c>
      <c r="I25" s="121">
        <v>520</v>
      </c>
      <c r="J25" s="120">
        <v>188</v>
      </c>
      <c r="K25" s="120">
        <v>12</v>
      </c>
      <c r="L25" s="120">
        <v>287</v>
      </c>
      <c r="M25" s="120">
        <v>294</v>
      </c>
      <c r="N25" s="120">
        <v>67</v>
      </c>
      <c r="O25" s="120">
        <v>27</v>
      </c>
      <c r="P25" s="120">
        <v>97</v>
      </c>
      <c r="Q25" s="121">
        <v>972</v>
      </c>
      <c r="R25" s="121">
        <v>0</v>
      </c>
      <c r="S25" s="120">
        <v>1492</v>
      </c>
    </row>
    <row r="26" spans="1:19" ht="15" customHeight="1">
      <c r="A26" s="117" t="s">
        <v>50</v>
      </c>
      <c r="B26" s="122">
        <v>0</v>
      </c>
      <c r="C26" s="122">
        <v>0</v>
      </c>
      <c r="D26" s="122">
        <v>17</v>
      </c>
      <c r="E26" s="122">
        <v>4</v>
      </c>
      <c r="F26" s="122">
        <v>0</v>
      </c>
      <c r="G26" s="122">
        <v>0</v>
      </c>
      <c r="H26" s="122">
        <v>0</v>
      </c>
      <c r="I26" s="123">
        <v>21</v>
      </c>
      <c r="J26" s="122">
        <v>10</v>
      </c>
      <c r="K26" s="122">
        <v>0</v>
      </c>
      <c r="L26" s="122">
        <v>40</v>
      </c>
      <c r="M26" s="122">
        <v>36</v>
      </c>
      <c r="N26" s="122">
        <v>0</v>
      </c>
      <c r="O26" s="122">
        <v>0</v>
      </c>
      <c r="P26" s="122">
        <v>0</v>
      </c>
      <c r="Q26" s="123">
        <v>86</v>
      </c>
      <c r="R26" s="123">
        <v>1</v>
      </c>
      <c r="S26" s="122">
        <v>108</v>
      </c>
    </row>
    <row r="27" spans="1:19" ht="15" customHeight="1">
      <c r="A27" s="113" t="s">
        <v>51</v>
      </c>
      <c r="B27" s="120">
        <v>27</v>
      </c>
      <c r="C27" s="120">
        <v>1</v>
      </c>
      <c r="D27" s="120">
        <v>54</v>
      </c>
      <c r="E27" s="120">
        <v>28</v>
      </c>
      <c r="F27" s="120">
        <v>31</v>
      </c>
      <c r="G27" s="120">
        <v>3</v>
      </c>
      <c r="H27" s="120">
        <v>25</v>
      </c>
      <c r="I27" s="121">
        <v>169</v>
      </c>
      <c r="J27" s="120">
        <v>9</v>
      </c>
      <c r="K27" s="120">
        <v>1</v>
      </c>
      <c r="L27" s="120">
        <v>24</v>
      </c>
      <c r="M27" s="120">
        <v>9</v>
      </c>
      <c r="N27" s="120">
        <v>8</v>
      </c>
      <c r="O27" s="120">
        <v>0</v>
      </c>
      <c r="P27" s="120">
        <v>3</v>
      </c>
      <c r="Q27" s="121">
        <v>54</v>
      </c>
      <c r="R27" s="121">
        <v>1</v>
      </c>
      <c r="S27" s="120">
        <v>224</v>
      </c>
    </row>
    <row r="28" spans="1:19" ht="15" customHeight="1">
      <c r="A28" s="113" t="s">
        <v>52</v>
      </c>
      <c r="B28" s="120">
        <v>44</v>
      </c>
      <c r="C28" s="120">
        <v>1</v>
      </c>
      <c r="D28" s="120">
        <v>69</v>
      </c>
      <c r="E28" s="120">
        <v>82</v>
      </c>
      <c r="F28" s="120">
        <v>93</v>
      </c>
      <c r="G28" s="120">
        <v>19</v>
      </c>
      <c r="H28" s="120">
        <v>49</v>
      </c>
      <c r="I28" s="121">
        <v>357</v>
      </c>
      <c r="J28" s="120">
        <v>105</v>
      </c>
      <c r="K28" s="120">
        <v>7</v>
      </c>
      <c r="L28" s="120">
        <v>218</v>
      </c>
      <c r="M28" s="120">
        <v>163</v>
      </c>
      <c r="N28" s="120">
        <v>84</v>
      </c>
      <c r="O28" s="120">
        <v>3</v>
      </c>
      <c r="P28" s="120">
        <v>66</v>
      </c>
      <c r="Q28" s="121">
        <v>646</v>
      </c>
      <c r="R28" s="121">
        <v>6</v>
      </c>
      <c r="S28" s="120">
        <v>1009</v>
      </c>
    </row>
    <row r="29" spans="1:19" ht="15" customHeight="1">
      <c r="A29" s="113" t="s">
        <v>53</v>
      </c>
      <c r="B29" s="120">
        <v>64</v>
      </c>
      <c r="C29" s="120">
        <v>7</v>
      </c>
      <c r="D29" s="120">
        <v>120</v>
      </c>
      <c r="E29" s="120">
        <v>69</v>
      </c>
      <c r="F29" s="120">
        <v>128</v>
      </c>
      <c r="G29" s="120">
        <v>22</v>
      </c>
      <c r="H29" s="120">
        <v>82</v>
      </c>
      <c r="I29" s="121">
        <v>492</v>
      </c>
      <c r="J29" s="120">
        <v>39</v>
      </c>
      <c r="K29" s="120">
        <v>8</v>
      </c>
      <c r="L29" s="120">
        <v>97</v>
      </c>
      <c r="M29" s="120">
        <v>91</v>
      </c>
      <c r="N29" s="120">
        <v>47</v>
      </c>
      <c r="O29" s="120">
        <v>6</v>
      </c>
      <c r="P29" s="120">
        <v>27</v>
      </c>
      <c r="Q29" s="121">
        <v>315</v>
      </c>
      <c r="R29" s="121">
        <v>3</v>
      </c>
      <c r="S29" s="120">
        <v>810</v>
      </c>
    </row>
    <row r="30" spans="1:19" ht="15" customHeight="1">
      <c r="A30" s="117" t="s">
        <v>54</v>
      </c>
      <c r="B30" s="122">
        <v>27</v>
      </c>
      <c r="C30" s="122">
        <v>0</v>
      </c>
      <c r="D30" s="122">
        <v>69</v>
      </c>
      <c r="E30" s="122">
        <v>37</v>
      </c>
      <c r="F30" s="122">
        <v>62</v>
      </c>
      <c r="G30" s="122">
        <v>19</v>
      </c>
      <c r="H30" s="122">
        <v>30</v>
      </c>
      <c r="I30" s="123">
        <v>244</v>
      </c>
      <c r="J30" s="122">
        <v>13</v>
      </c>
      <c r="K30" s="122">
        <v>0</v>
      </c>
      <c r="L30" s="122">
        <v>27</v>
      </c>
      <c r="M30" s="122">
        <v>14</v>
      </c>
      <c r="N30" s="122">
        <v>0</v>
      </c>
      <c r="O30" s="122">
        <v>0</v>
      </c>
      <c r="P30" s="122">
        <v>38</v>
      </c>
      <c r="Q30" s="123">
        <v>92</v>
      </c>
      <c r="R30" s="123">
        <v>0</v>
      </c>
      <c r="S30" s="122">
        <v>336</v>
      </c>
    </row>
    <row r="31" spans="1:19" ht="15" customHeight="1">
      <c r="A31" s="113" t="s">
        <v>55</v>
      </c>
      <c r="B31" s="120">
        <v>23</v>
      </c>
      <c r="C31" s="120">
        <v>19</v>
      </c>
      <c r="D31" s="120">
        <v>60</v>
      </c>
      <c r="E31" s="120">
        <v>57</v>
      </c>
      <c r="F31" s="120">
        <v>62</v>
      </c>
      <c r="G31" s="120">
        <v>6</v>
      </c>
      <c r="H31" s="120">
        <v>31</v>
      </c>
      <c r="I31" s="121">
        <v>258</v>
      </c>
      <c r="J31" s="120">
        <v>32</v>
      </c>
      <c r="K31" s="120">
        <v>19</v>
      </c>
      <c r="L31" s="120">
        <v>19</v>
      </c>
      <c r="M31" s="120">
        <v>36</v>
      </c>
      <c r="N31" s="120">
        <v>23</v>
      </c>
      <c r="O31" s="120">
        <v>2</v>
      </c>
      <c r="P31" s="120">
        <v>20</v>
      </c>
      <c r="Q31" s="121">
        <v>151</v>
      </c>
      <c r="R31" s="121">
        <v>1</v>
      </c>
      <c r="S31" s="120">
        <v>410</v>
      </c>
    </row>
    <row r="32" spans="1:19" ht="15" customHeight="1">
      <c r="A32" s="113" t="s">
        <v>56</v>
      </c>
      <c r="B32" s="120">
        <v>51</v>
      </c>
      <c r="C32" s="120">
        <v>10</v>
      </c>
      <c r="D32" s="120">
        <v>81</v>
      </c>
      <c r="E32" s="120">
        <v>99</v>
      </c>
      <c r="F32" s="120">
        <v>136</v>
      </c>
      <c r="G32" s="120">
        <v>64</v>
      </c>
      <c r="H32" s="120">
        <v>62</v>
      </c>
      <c r="I32" s="121">
        <v>503</v>
      </c>
      <c r="J32" s="120">
        <v>33</v>
      </c>
      <c r="K32" s="120">
        <v>4</v>
      </c>
      <c r="L32" s="120">
        <v>85</v>
      </c>
      <c r="M32" s="120">
        <v>59</v>
      </c>
      <c r="N32" s="120">
        <v>5</v>
      </c>
      <c r="O32" s="120">
        <v>9</v>
      </c>
      <c r="P32" s="120">
        <v>34</v>
      </c>
      <c r="Q32" s="121">
        <v>229</v>
      </c>
      <c r="R32" s="121">
        <v>0</v>
      </c>
      <c r="S32" s="120">
        <v>732</v>
      </c>
    </row>
    <row r="33" spans="1:19" ht="15" customHeight="1">
      <c r="A33" s="113" t="s">
        <v>57</v>
      </c>
      <c r="B33" s="120">
        <v>51</v>
      </c>
      <c r="C33" s="120">
        <v>5</v>
      </c>
      <c r="D33" s="120">
        <v>58</v>
      </c>
      <c r="E33" s="120">
        <v>82</v>
      </c>
      <c r="F33" s="120">
        <v>80</v>
      </c>
      <c r="G33" s="120">
        <v>36</v>
      </c>
      <c r="H33" s="120">
        <v>63</v>
      </c>
      <c r="I33" s="121">
        <v>375</v>
      </c>
      <c r="J33" s="120">
        <v>41</v>
      </c>
      <c r="K33" s="120">
        <v>18</v>
      </c>
      <c r="L33" s="120">
        <v>107</v>
      </c>
      <c r="M33" s="120">
        <v>69</v>
      </c>
      <c r="N33" s="120">
        <v>29</v>
      </c>
      <c r="O33" s="120">
        <v>13</v>
      </c>
      <c r="P33" s="120">
        <v>75</v>
      </c>
      <c r="Q33" s="121">
        <v>352</v>
      </c>
      <c r="R33" s="121">
        <v>0</v>
      </c>
      <c r="S33" s="120">
        <v>727</v>
      </c>
    </row>
    <row r="34" spans="1:19" ht="15" customHeight="1">
      <c r="A34" s="117" t="s">
        <v>58</v>
      </c>
      <c r="B34" s="122">
        <v>11</v>
      </c>
      <c r="C34" s="122">
        <v>0</v>
      </c>
      <c r="D34" s="122">
        <v>22</v>
      </c>
      <c r="E34" s="122">
        <v>22</v>
      </c>
      <c r="F34" s="122">
        <v>41</v>
      </c>
      <c r="G34" s="122">
        <v>6</v>
      </c>
      <c r="H34" s="122">
        <v>24</v>
      </c>
      <c r="I34" s="123">
        <v>126</v>
      </c>
      <c r="J34" s="122">
        <v>3</v>
      </c>
      <c r="K34" s="122">
        <v>0</v>
      </c>
      <c r="L34" s="122">
        <v>6</v>
      </c>
      <c r="M34" s="122">
        <v>8</v>
      </c>
      <c r="N34" s="122">
        <v>4</v>
      </c>
      <c r="O34" s="122">
        <v>1</v>
      </c>
      <c r="P34" s="122">
        <v>9</v>
      </c>
      <c r="Q34" s="123">
        <v>31</v>
      </c>
      <c r="R34" s="123">
        <v>0</v>
      </c>
      <c r="S34" s="122">
        <v>157</v>
      </c>
    </row>
    <row r="35" spans="1:19" ht="15" customHeight="1">
      <c r="A35" s="113" t="s">
        <v>59</v>
      </c>
      <c r="B35" s="120">
        <v>2</v>
      </c>
      <c r="C35" s="120">
        <v>0</v>
      </c>
      <c r="D35" s="120">
        <v>25</v>
      </c>
      <c r="E35" s="120">
        <v>27</v>
      </c>
      <c r="F35" s="120">
        <v>27</v>
      </c>
      <c r="G35" s="120">
        <v>8</v>
      </c>
      <c r="H35" s="120">
        <v>26</v>
      </c>
      <c r="I35" s="121">
        <v>115</v>
      </c>
      <c r="J35" s="120">
        <v>67</v>
      </c>
      <c r="K35" s="120">
        <v>25</v>
      </c>
      <c r="L35" s="120">
        <v>145</v>
      </c>
      <c r="M35" s="120">
        <v>93</v>
      </c>
      <c r="N35" s="120">
        <v>40</v>
      </c>
      <c r="O35" s="120">
        <v>2</v>
      </c>
      <c r="P35" s="120">
        <v>40</v>
      </c>
      <c r="Q35" s="121">
        <v>412</v>
      </c>
      <c r="R35" s="121">
        <v>8</v>
      </c>
      <c r="S35" s="120">
        <v>535</v>
      </c>
    </row>
    <row r="36" spans="1:19" ht="15" customHeight="1">
      <c r="A36" s="113" t="s">
        <v>60</v>
      </c>
      <c r="B36" s="120">
        <v>2</v>
      </c>
      <c r="C36" s="120">
        <v>1</v>
      </c>
      <c r="D36" s="120">
        <v>3</v>
      </c>
      <c r="E36" s="120">
        <v>10</v>
      </c>
      <c r="F36" s="120">
        <v>3</v>
      </c>
      <c r="G36" s="120">
        <v>1</v>
      </c>
      <c r="H36" s="120">
        <v>5</v>
      </c>
      <c r="I36" s="121">
        <v>25</v>
      </c>
      <c r="J36" s="120">
        <v>60</v>
      </c>
      <c r="K36" s="120">
        <v>11</v>
      </c>
      <c r="L36" s="120">
        <v>94</v>
      </c>
      <c r="M36" s="120">
        <v>82</v>
      </c>
      <c r="N36" s="120">
        <v>30</v>
      </c>
      <c r="O36" s="120">
        <v>2</v>
      </c>
      <c r="P36" s="120">
        <v>32</v>
      </c>
      <c r="Q36" s="121">
        <v>311</v>
      </c>
      <c r="R36" s="121">
        <v>0</v>
      </c>
      <c r="S36" s="120">
        <v>336</v>
      </c>
    </row>
    <row r="37" spans="1:19" ht="15" customHeight="1">
      <c r="A37" s="113" t="s">
        <v>61</v>
      </c>
      <c r="B37" s="120">
        <v>28</v>
      </c>
      <c r="C37" s="120">
        <v>9</v>
      </c>
      <c r="D37" s="120">
        <v>49</v>
      </c>
      <c r="E37" s="120">
        <v>87</v>
      </c>
      <c r="F37" s="120">
        <v>142</v>
      </c>
      <c r="G37" s="120">
        <v>13</v>
      </c>
      <c r="H37" s="120">
        <v>73</v>
      </c>
      <c r="I37" s="121">
        <v>401</v>
      </c>
      <c r="J37" s="120">
        <v>62</v>
      </c>
      <c r="K37" s="120">
        <v>31</v>
      </c>
      <c r="L37" s="120">
        <v>214</v>
      </c>
      <c r="M37" s="120">
        <v>166</v>
      </c>
      <c r="N37" s="120">
        <v>51</v>
      </c>
      <c r="O37" s="120">
        <v>1</v>
      </c>
      <c r="P37" s="120">
        <v>52</v>
      </c>
      <c r="Q37" s="121">
        <v>577</v>
      </c>
      <c r="R37" s="121">
        <v>8</v>
      </c>
      <c r="S37" s="120">
        <v>986</v>
      </c>
    </row>
    <row r="38" spans="1:19" ht="15" customHeight="1">
      <c r="A38" s="117" t="s">
        <v>62</v>
      </c>
      <c r="B38" s="122">
        <v>14</v>
      </c>
      <c r="C38" s="122">
        <v>1</v>
      </c>
      <c r="D38" s="122">
        <v>53</v>
      </c>
      <c r="E38" s="122">
        <v>60</v>
      </c>
      <c r="F38" s="122">
        <v>61</v>
      </c>
      <c r="G38" s="122">
        <v>12</v>
      </c>
      <c r="H38" s="122">
        <v>12</v>
      </c>
      <c r="I38" s="123">
        <v>213</v>
      </c>
      <c r="J38" s="122">
        <v>16</v>
      </c>
      <c r="K38" s="122">
        <v>6</v>
      </c>
      <c r="L38" s="122">
        <v>31</v>
      </c>
      <c r="M38" s="122">
        <v>66</v>
      </c>
      <c r="N38" s="122">
        <v>17</v>
      </c>
      <c r="O38" s="122">
        <v>2</v>
      </c>
      <c r="P38" s="122">
        <v>12</v>
      </c>
      <c r="Q38" s="123">
        <v>150</v>
      </c>
      <c r="R38" s="123">
        <v>1</v>
      </c>
      <c r="S38" s="122">
        <v>364</v>
      </c>
    </row>
    <row r="39" spans="1:19" ht="15" customHeight="1">
      <c r="A39" s="113" t="s">
        <v>63</v>
      </c>
      <c r="B39" s="120">
        <v>57</v>
      </c>
      <c r="C39" s="120">
        <v>0</v>
      </c>
      <c r="D39" s="120">
        <v>95</v>
      </c>
      <c r="E39" s="120">
        <v>106</v>
      </c>
      <c r="F39" s="120">
        <v>101</v>
      </c>
      <c r="G39" s="120">
        <v>68</v>
      </c>
      <c r="H39" s="120">
        <v>23</v>
      </c>
      <c r="I39" s="121">
        <v>450</v>
      </c>
      <c r="J39" s="120">
        <v>39</v>
      </c>
      <c r="K39" s="120">
        <v>0</v>
      </c>
      <c r="L39" s="120">
        <v>54</v>
      </c>
      <c r="M39" s="120">
        <v>21</v>
      </c>
      <c r="N39" s="120">
        <v>16</v>
      </c>
      <c r="O39" s="120">
        <v>8</v>
      </c>
      <c r="P39" s="120">
        <v>54</v>
      </c>
      <c r="Q39" s="121">
        <v>192</v>
      </c>
      <c r="R39" s="121">
        <v>0</v>
      </c>
      <c r="S39" s="120">
        <v>642</v>
      </c>
    </row>
    <row r="40" spans="1:19" ht="15" customHeight="1">
      <c r="A40" s="113" t="s">
        <v>64</v>
      </c>
      <c r="B40" s="120">
        <v>54</v>
      </c>
      <c r="C40" s="120">
        <v>34</v>
      </c>
      <c r="D40" s="120">
        <v>72</v>
      </c>
      <c r="E40" s="120">
        <v>87</v>
      </c>
      <c r="F40" s="120">
        <v>129</v>
      </c>
      <c r="G40" s="120">
        <v>19</v>
      </c>
      <c r="H40" s="120">
        <v>68</v>
      </c>
      <c r="I40" s="121">
        <v>463</v>
      </c>
      <c r="J40" s="120">
        <v>94</v>
      </c>
      <c r="K40" s="120">
        <v>38</v>
      </c>
      <c r="L40" s="120">
        <v>108</v>
      </c>
      <c r="M40" s="120">
        <v>98</v>
      </c>
      <c r="N40" s="120">
        <v>32</v>
      </c>
      <c r="O40" s="120">
        <v>3</v>
      </c>
      <c r="P40" s="120">
        <v>45</v>
      </c>
      <c r="Q40" s="121">
        <v>418</v>
      </c>
      <c r="R40" s="121">
        <v>0</v>
      </c>
      <c r="S40" s="120">
        <v>881</v>
      </c>
    </row>
    <row r="41" spans="1:19" ht="15" customHeight="1">
      <c r="A41" s="113" t="s">
        <v>65</v>
      </c>
      <c r="B41" s="120">
        <v>24</v>
      </c>
      <c r="C41" s="120">
        <v>0</v>
      </c>
      <c r="D41" s="120">
        <v>59</v>
      </c>
      <c r="E41" s="120">
        <v>25</v>
      </c>
      <c r="F41" s="120">
        <v>25</v>
      </c>
      <c r="G41" s="120">
        <v>3</v>
      </c>
      <c r="H41" s="120">
        <v>23</v>
      </c>
      <c r="I41" s="121">
        <v>159</v>
      </c>
      <c r="J41" s="120">
        <v>1</v>
      </c>
      <c r="K41" s="120">
        <v>0</v>
      </c>
      <c r="L41" s="120">
        <v>7</v>
      </c>
      <c r="M41" s="120">
        <v>3</v>
      </c>
      <c r="N41" s="120">
        <v>3</v>
      </c>
      <c r="O41" s="120">
        <v>1</v>
      </c>
      <c r="P41" s="120">
        <v>10</v>
      </c>
      <c r="Q41" s="121">
        <v>25</v>
      </c>
      <c r="R41" s="121">
        <v>0</v>
      </c>
      <c r="S41" s="120">
        <v>184</v>
      </c>
    </row>
    <row r="42" spans="1:19" ht="15" customHeight="1">
      <c r="A42" s="117" t="s">
        <v>66</v>
      </c>
      <c r="B42" s="122">
        <v>29</v>
      </c>
      <c r="C42" s="122">
        <v>10</v>
      </c>
      <c r="D42" s="122">
        <v>64</v>
      </c>
      <c r="E42" s="122">
        <v>33</v>
      </c>
      <c r="F42" s="122">
        <v>27</v>
      </c>
      <c r="G42" s="122">
        <v>3</v>
      </c>
      <c r="H42" s="122">
        <v>12</v>
      </c>
      <c r="I42" s="123">
        <v>178</v>
      </c>
      <c r="J42" s="122">
        <v>6</v>
      </c>
      <c r="K42" s="122">
        <v>3</v>
      </c>
      <c r="L42" s="122">
        <v>30</v>
      </c>
      <c r="M42" s="122">
        <v>19</v>
      </c>
      <c r="N42" s="122">
        <v>3</v>
      </c>
      <c r="O42" s="122">
        <v>0</v>
      </c>
      <c r="P42" s="122">
        <v>9</v>
      </c>
      <c r="Q42" s="123">
        <v>70</v>
      </c>
      <c r="R42" s="123">
        <v>0</v>
      </c>
      <c r="S42" s="122">
        <v>248</v>
      </c>
    </row>
    <row r="43" spans="1:19" ht="15" customHeight="1">
      <c r="A43" s="113" t="s">
        <v>67</v>
      </c>
      <c r="B43" s="120">
        <v>27</v>
      </c>
      <c r="C43" s="120">
        <v>3</v>
      </c>
      <c r="D43" s="120">
        <v>63</v>
      </c>
      <c r="E43" s="120">
        <v>7</v>
      </c>
      <c r="F43" s="120">
        <v>1</v>
      </c>
      <c r="G43" s="120">
        <v>1</v>
      </c>
      <c r="H43" s="120">
        <v>9</v>
      </c>
      <c r="I43" s="121">
        <v>111</v>
      </c>
      <c r="J43" s="120">
        <v>19</v>
      </c>
      <c r="K43" s="120">
        <v>4</v>
      </c>
      <c r="L43" s="120">
        <v>56</v>
      </c>
      <c r="M43" s="120">
        <v>83</v>
      </c>
      <c r="N43" s="120">
        <v>0</v>
      </c>
      <c r="O43" s="120">
        <v>7</v>
      </c>
      <c r="P43" s="120">
        <v>22</v>
      </c>
      <c r="Q43" s="121">
        <v>191</v>
      </c>
      <c r="R43" s="121">
        <v>2</v>
      </c>
      <c r="S43" s="120">
        <v>304</v>
      </c>
    </row>
    <row r="44" spans="1:19" ht="15" customHeight="1">
      <c r="A44" s="113" t="s">
        <v>68</v>
      </c>
      <c r="B44" s="120">
        <v>4</v>
      </c>
      <c r="C44" s="120">
        <v>1</v>
      </c>
      <c r="D44" s="120">
        <v>27</v>
      </c>
      <c r="E44" s="120">
        <v>5</v>
      </c>
      <c r="F44" s="120">
        <v>9</v>
      </c>
      <c r="G44" s="120">
        <v>1</v>
      </c>
      <c r="H44" s="120">
        <v>11</v>
      </c>
      <c r="I44" s="121">
        <v>58</v>
      </c>
      <c r="J44" s="120">
        <v>1</v>
      </c>
      <c r="K44" s="120">
        <v>2</v>
      </c>
      <c r="L44" s="120">
        <v>13</v>
      </c>
      <c r="M44" s="120">
        <v>12</v>
      </c>
      <c r="N44" s="120">
        <v>4</v>
      </c>
      <c r="O44" s="120">
        <v>0</v>
      </c>
      <c r="P44" s="120">
        <v>10</v>
      </c>
      <c r="Q44" s="121">
        <v>42</v>
      </c>
      <c r="R44" s="121">
        <v>1</v>
      </c>
      <c r="S44" s="120">
        <v>101</v>
      </c>
    </row>
    <row r="45" spans="1:19" ht="15" customHeight="1">
      <c r="A45" s="113" t="s">
        <v>69</v>
      </c>
      <c r="B45" s="120">
        <v>7</v>
      </c>
      <c r="C45" s="120">
        <v>4</v>
      </c>
      <c r="D45" s="120">
        <v>8</v>
      </c>
      <c r="E45" s="120">
        <v>9</v>
      </c>
      <c r="F45" s="120">
        <v>17</v>
      </c>
      <c r="G45" s="120">
        <v>0</v>
      </c>
      <c r="H45" s="120">
        <v>18</v>
      </c>
      <c r="I45" s="121">
        <v>63</v>
      </c>
      <c r="J45" s="120">
        <v>46</v>
      </c>
      <c r="K45" s="120">
        <v>45</v>
      </c>
      <c r="L45" s="120">
        <v>184</v>
      </c>
      <c r="M45" s="120">
        <v>136</v>
      </c>
      <c r="N45" s="120">
        <v>27</v>
      </c>
      <c r="O45" s="120">
        <v>1</v>
      </c>
      <c r="P45" s="120">
        <v>49</v>
      </c>
      <c r="Q45" s="121">
        <v>488</v>
      </c>
      <c r="R45" s="121">
        <v>7</v>
      </c>
      <c r="S45" s="120">
        <v>558</v>
      </c>
    </row>
    <row r="46" spans="1:19" ht="15" customHeight="1">
      <c r="A46" s="117" t="s">
        <v>70</v>
      </c>
      <c r="B46" s="122">
        <v>73</v>
      </c>
      <c r="C46" s="122">
        <v>0</v>
      </c>
      <c r="D46" s="122">
        <v>69</v>
      </c>
      <c r="E46" s="122">
        <v>33</v>
      </c>
      <c r="F46" s="122">
        <v>37</v>
      </c>
      <c r="G46" s="122">
        <v>5</v>
      </c>
      <c r="H46" s="122">
        <v>24</v>
      </c>
      <c r="I46" s="123">
        <v>241</v>
      </c>
      <c r="J46" s="122">
        <v>18</v>
      </c>
      <c r="K46" s="122">
        <v>3</v>
      </c>
      <c r="L46" s="122">
        <v>104</v>
      </c>
      <c r="M46" s="122">
        <v>24</v>
      </c>
      <c r="N46" s="122">
        <v>16</v>
      </c>
      <c r="O46" s="122">
        <v>5</v>
      </c>
      <c r="P46" s="122">
        <v>14</v>
      </c>
      <c r="Q46" s="123">
        <v>184</v>
      </c>
      <c r="R46" s="123">
        <v>0</v>
      </c>
      <c r="S46" s="122">
        <v>425</v>
      </c>
    </row>
    <row r="47" spans="1:19" ht="15" customHeight="1">
      <c r="A47" s="113" t="s">
        <v>71</v>
      </c>
      <c r="B47" s="120">
        <v>11</v>
      </c>
      <c r="C47" s="120">
        <v>5</v>
      </c>
      <c r="D47" s="120">
        <v>45</v>
      </c>
      <c r="E47" s="120">
        <v>40</v>
      </c>
      <c r="F47" s="120">
        <v>50</v>
      </c>
      <c r="G47" s="120">
        <v>24</v>
      </c>
      <c r="H47" s="120">
        <v>80</v>
      </c>
      <c r="I47" s="121">
        <v>255</v>
      </c>
      <c r="J47" s="120">
        <v>44</v>
      </c>
      <c r="K47" s="120">
        <v>81</v>
      </c>
      <c r="L47" s="120">
        <v>239</v>
      </c>
      <c r="M47" s="120">
        <v>169</v>
      </c>
      <c r="N47" s="120">
        <v>77</v>
      </c>
      <c r="O47" s="120">
        <v>3</v>
      </c>
      <c r="P47" s="120">
        <v>65</v>
      </c>
      <c r="Q47" s="121">
        <v>678</v>
      </c>
      <c r="R47" s="121">
        <v>1</v>
      </c>
      <c r="S47" s="120">
        <v>934</v>
      </c>
    </row>
    <row r="48" spans="1:19" ht="15" customHeight="1">
      <c r="A48" s="113" t="s">
        <v>72</v>
      </c>
      <c r="B48" s="120">
        <v>62</v>
      </c>
      <c r="C48" s="120">
        <v>55</v>
      </c>
      <c r="D48" s="120">
        <v>90</v>
      </c>
      <c r="E48" s="120">
        <v>166</v>
      </c>
      <c r="F48" s="120">
        <v>155</v>
      </c>
      <c r="G48" s="120">
        <v>71</v>
      </c>
      <c r="H48" s="120">
        <v>200</v>
      </c>
      <c r="I48" s="121">
        <v>799</v>
      </c>
      <c r="J48" s="120">
        <v>59</v>
      </c>
      <c r="K48" s="120">
        <v>49</v>
      </c>
      <c r="L48" s="120">
        <v>187</v>
      </c>
      <c r="M48" s="120">
        <v>144</v>
      </c>
      <c r="N48" s="120">
        <v>82</v>
      </c>
      <c r="O48" s="120">
        <v>14</v>
      </c>
      <c r="P48" s="120">
        <v>120</v>
      </c>
      <c r="Q48" s="121">
        <v>655</v>
      </c>
      <c r="R48" s="121">
        <v>3</v>
      </c>
      <c r="S48" s="120">
        <v>1457</v>
      </c>
    </row>
    <row r="49" spans="1:19" ht="15" customHeight="1">
      <c r="A49" s="113" t="s">
        <v>73</v>
      </c>
      <c r="B49" s="120">
        <v>4</v>
      </c>
      <c r="C49" s="120">
        <v>0</v>
      </c>
      <c r="D49" s="120">
        <v>25</v>
      </c>
      <c r="E49" s="120">
        <v>15</v>
      </c>
      <c r="F49" s="120">
        <v>23</v>
      </c>
      <c r="G49" s="120">
        <v>1</v>
      </c>
      <c r="H49" s="120">
        <v>15</v>
      </c>
      <c r="I49" s="121">
        <v>83</v>
      </c>
      <c r="J49" s="120">
        <v>1</v>
      </c>
      <c r="K49" s="120">
        <v>0</v>
      </c>
      <c r="L49" s="120">
        <v>7</v>
      </c>
      <c r="M49" s="120">
        <v>3</v>
      </c>
      <c r="N49" s="120">
        <v>2</v>
      </c>
      <c r="O49" s="120">
        <v>0</v>
      </c>
      <c r="P49" s="120">
        <v>3</v>
      </c>
      <c r="Q49" s="121">
        <v>16</v>
      </c>
      <c r="R49" s="121">
        <v>1</v>
      </c>
      <c r="S49" s="120">
        <v>100</v>
      </c>
    </row>
    <row r="50" spans="1:19" ht="15" customHeight="1">
      <c r="A50" s="117" t="s">
        <v>74</v>
      </c>
      <c r="B50" s="122">
        <v>42</v>
      </c>
      <c r="C50" s="122">
        <v>16</v>
      </c>
      <c r="D50" s="122">
        <v>64</v>
      </c>
      <c r="E50" s="122">
        <v>78</v>
      </c>
      <c r="F50" s="122">
        <v>178</v>
      </c>
      <c r="G50" s="122">
        <v>51</v>
      </c>
      <c r="H50" s="122">
        <v>101</v>
      </c>
      <c r="I50" s="123">
        <v>530</v>
      </c>
      <c r="J50" s="122">
        <v>89</v>
      </c>
      <c r="K50" s="122">
        <v>26</v>
      </c>
      <c r="L50" s="122">
        <v>154</v>
      </c>
      <c r="M50" s="122">
        <v>167</v>
      </c>
      <c r="N50" s="122">
        <v>104</v>
      </c>
      <c r="O50" s="122">
        <v>7</v>
      </c>
      <c r="P50" s="122">
        <v>70</v>
      </c>
      <c r="Q50" s="123">
        <v>617</v>
      </c>
      <c r="R50" s="123">
        <v>6</v>
      </c>
      <c r="S50" s="122">
        <v>1153</v>
      </c>
    </row>
    <row r="51" spans="1:19" ht="15" customHeight="1">
      <c r="A51" s="113" t="s">
        <v>75</v>
      </c>
      <c r="B51" s="120">
        <v>45</v>
      </c>
      <c r="C51" s="120">
        <v>0</v>
      </c>
      <c r="D51" s="120">
        <v>105</v>
      </c>
      <c r="E51" s="120">
        <v>72</v>
      </c>
      <c r="F51" s="120">
        <v>149</v>
      </c>
      <c r="G51" s="120">
        <v>2</v>
      </c>
      <c r="H51" s="120">
        <v>49</v>
      </c>
      <c r="I51" s="121">
        <v>422</v>
      </c>
      <c r="J51" s="120">
        <v>33</v>
      </c>
      <c r="K51" s="120">
        <v>9</v>
      </c>
      <c r="L51" s="120">
        <v>79</v>
      </c>
      <c r="M51" s="120">
        <v>56</v>
      </c>
      <c r="N51" s="120">
        <v>13</v>
      </c>
      <c r="O51" s="120">
        <v>0</v>
      </c>
      <c r="P51" s="120">
        <v>27</v>
      </c>
      <c r="Q51" s="121">
        <v>217</v>
      </c>
      <c r="R51" s="121">
        <v>1</v>
      </c>
      <c r="S51" s="120">
        <v>640</v>
      </c>
    </row>
    <row r="52" spans="1:19" ht="15" customHeight="1">
      <c r="A52" s="113" t="s">
        <v>76</v>
      </c>
      <c r="B52" s="120">
        <v>14</v>
      </c>
      <c r="C52" s="120">
        <v>1</v>
      </c>
      <c r="D52" s="120">
        <v>104</v>
      </c>
      <c r="E52" s="120">
        <v>49</v>
      </c>
      <c r="F52" s="120">
        <v>60</v>
      </c>
      <c r="G52" s="120">
        <v>19</v>
      </c>
      <c r="H52" s="120">
        <v>33</v>
      </c>
      <c r="I52" s="121">
        <v>280</v>
      </c>
      <c r="J52" s="120">
        <v>22</v>
      </c>
      <c r="K52" s="120">
        <v>3</v>
      </c>
      <c r="L52" s="120">
        <v>97</v>
      </c>
      <c r="M52" s="120">
        <v>54</v>
      </c>
      <c r="N52" s="120">
        <v>34</v>
      </c>
      <c r="O52" s="120">
        <v>2</v>
      </c>
      <c r="P52" s="120">
        <v>1</v>
      </c>
      <c r="Q52" s="121">
        <v>213</v>
      </c>
      <c r="R52" s="121">
        <v>0</v>
      </c>
      <c r="S52" s="120">
        <v>493</v>
      </c>
    </row>
    <row r="53" spans="1:19" ht="15" customHeight="1">
      <c r="A53" s="113" t="s">
        <v>77</v>
      </c>
      <c r="B53" s="120">
        <v>56</v>
      </c>
      <c r="C53" s="120">
        <v>0</v>
      </c>
      <c r="D53" s="120">
        <v>74</v>
      </c>
      <c r="E53" s="120">
        <v>122</v>
      </c>
      <c r="F53" s="120">
        <v>92</v>
      </c>
      <c r="G53" s="120">
        <v>48</v>
      </c>
      <c r="H53" s="120">
        <v>109</v>
      </c>
      <c r="I53" s="121">
        <v>501</v>
      </c>
      <c r="J53" s="120">
        <v>43</v>
      </c>
      <c r="K53" s="120">
        <v>35</v>
      </c>
      <c r="L53" s="120">
        <v>222</v>
      </c>
      <c r="M53" s="120">
        <v>114</v>
      </c>
      <c r="N53" s="120">
        <v>47</v>
      </c>
      <c r="O53" s="120">
        <v>4</v>
      </c>
      <c r="P53" s="120">
        <v>87</v>
      </c>
      <c r="Q53" s="121">
        <v>552</v>
      </c>
      <c r="R53" s="121">
        <v>6</v>
      </c>
      <c r="S53" s="120">
        <v>1059</v>
      </c>
    </row>
    <row r="54" spans="1:19" ht="15" customHeight="1">
      <c r="A54" s="117" t="s">
        <v>78</v>
      </c>
      <c r="B54" s="122">
        <v>0</v>
      </c>
      <c r="C54" s="122">
        <v>0</v>
      </c>
      <c r="D54" s="122">
        <v>1</v>
      </c>
      <c r="E54" s="122">
        <v>1</v>
      </c>
      <c r="F54" s="122">
        <v>0</v>
      </c>
      <c r="G54" s="122">
        <v>0</v>
      </c>
      <c r="H54" s="122">
        <v>1</v>
      </c>
      <c r="I54" s="123">
        <v>3</v>
      </c>
      <c r="J54" s="122">
        <v>9</v>
      </c>
      <c r="K54" s="122">
        <v>4</v>
      </c>
      <c r="L54" s="122">
        <v>19</v>
      </c>
      <c r="M54" s="122">
        <v>5</v>
      </c>
      <c r="N54" s="122">
        <v>1</v>
      </c>
      <c r="O54" s="122">
        <v>0</v>
      </c>
      <c r="P54" s="122">
        <v>16</v>
      </c>
      <c r="Q54" s="123">
        <v>54</v>
      </c>
      <c r="R54" s="123">
        <v>0</v>
      </c>
      <c r="S54" s="122">
        <v>57</v>
      </c>
    </row>
    <row r="55" spans="1:19" ht="15" customHeight="1">
      <c r="A55" s="113" t="s">
        <v>79</v>
      </c>
      <c r="B55" s="120">
        <v>85</v>
      </c>
      <c r="C55" s="120">
        <v>11</v>
      </c>
      <c r="D55" s="120">
        <v>202</v>
      </c>
      <c r="E55" s="120">
        <v>320</v>
      </c>
      <c r="F55" s="120">
        <v>15</v>
      </c>
      <c r="G55" s="120">
        <v>0</v>
      </c>
      <c r="H55" s="120">
        <v>56</v>
      </c>
      <c r="I55" s="121">
        <v>689</v>
      </c>
      <c r="J55" s="120">
        <v>36</v>
      </c>
      <c r="K55" s="120">
        <v>7</v>
      </c>
      <c r="L55" s="120">
        <v>139</v>
      </c>
      <c r="M55" s="120">
        <v>87</v>
      </c>
      <c r="N55" s="120">
        <v>31</v>
      </c>
      <c r="O55" s="120">
        <v>0</v>
      </c>
      <c r="P55" s="120">
        <v>17</v>
      </c>
      <c r="Q55" s="121">
        <v>317</v>
      </c>
      <c r="R55" s="121">
        <v>0</v>
      </c>
      <c r="S55" s="120">
        <v>1006</v>
      </c>
    </row>
    <row r="56" spans="1:19" ht="15" customHeight="1">
      <c r="A56" s="113" t="s">
        <v>80</v>
      </c>
      <c r="B56" s="120">
        <v>8</v>
      </c>
      <c r="C56" s="120">
        <v>9</v>
      </c>
      <c r="D56" s="120">
        <v>18</v>
      </c>
      <c r="E56" s="120">
        <v>16</v>
      </c>
      <c r="F56" s="120">
        <v>21</v>
      </c>
      <c r="G56" s="120">
        <v>6</v>
      </c>
      <c r="H56" s="120">
        <v>6</v>
      </c>
      <c r="I56" s="121">
        <v>84</v>
      </c>
      <c r="J56" s="120">
        <v>4</v>
      </c>
      <c r="K56" s="120">
        <v>0</v>
      </c>
      <c r="L56" s="120">
        <v>2</v>
      </c>
      <c r="M56" s="120">
        <v>4</v>
      </c>
      <c r="N56" s="120">
        <v>2</v>
      </c>
      <c r="O56" s="120">
        <v>0</v>
      </c>
      <c r="P56" s="120">
        <v>6</v>
      </c>
      <c r="Q56" s="121">
        <v>18</v>
      </c>
      <c r="R56" s="121">
        <v>0</v>
      </c>
      <c r="S56" s="120">
        <v>102</v>
      </c>
    </row>
    <row r="57" spans="1:19" ht="15" customHeight="1">
      <c r="A57" s="113" t="s">
        <v>81</v>
      </c>
      <c r="B57" s="120">
        <v>63</v>
      </c>
      <c r="C57" s="120">
        <v>1</v>
      </c>
      <c r="D57" s="120">
        <v>91</v>
      </c>
      <c r="E57" s="120">
        <v>124</v>
      </c>
      <c r="F57" s="120">
        <v>84</v>
      </c>
      <c r="G57" s="120">
        <v>83</v>
      </c>
      <c r="H57" s="120">
        <v>68</v>
      </c>
      <c r="I57" s="121">
        <v>514</v>
      </c>
      <c r="J57" s="120">
        <v>108</v>
      </c>
      <c r="K57" s="120">
        <v>10</v>
      </c>
      <c r="L57" s="120">
        <v>236</v>
      </c>
      <c r="M57" s="120">
        <v>152</v>
      </c>
      <c r="N57" s="120">
        <v>45</v>
      </c>
      <c r="O57" s="120">
        <v>18</v>
      </c>
      <c r="P57" s="120">
        <v>52</v>
      </c>
      <c r="Q57" s="121">
        <v>621</v>
      </c>
      <c r="R57" s="121">
        <v>1</v>
      </c>
      <c r="S57" s="120">
        <v>1136</v>
      </c>
    </row>
    <row r="58" spans="1:19" ht="15" customHeight="1">
      <c r="A58" s="117" t="s">
        <v>82</v>
      </c>
      <c r="B58" s="122">
        <v>173</v>
      </c>
      <c r="C58" s="122">
        <v>14</v>
      </c>
      <c r="D58" s="122">
        <v>419</v>
      </c>
      <c r="E58" s="122">
        <v>311</v>
      </c>
      <c r="F58" s="122">
        <v>377</v>
      </c>
      <c r="G58" s="122">
        <v>47</v>
      </c>
      <c r="H58" s="122">
        <v>112</v>
      </c>
      <c r="I58" s="123">
        <v>1453</v>
      </c>
      <c r="J58" s="122">
        <v>418</v>
      </c>
      <c r="K58" s="122">
        <v>190</v>
      </c>
      <c r="L58" s="122">
        <v>711</v>
      </c>
      <c r="M58" s="122">
        <v>426</v>
      </c>
      <c r="N58" s="122">
        <v>274</v>
      </c>
      <c r="O58" s="122">
        <v>12</v>
      </c>
      <c r="P58" s="122">
        <v>128</v>
      </c>
      <c r="Q58" s="123">
        <v>2159</v>
      </c>
      <c r="R58" s="123">
        <v>7</v>
      </c>
      <c r="S58" s="122">
        <v>3619</v>
      </c>
    </row>
    <row r="59" spans="1:19" ht="15" customHeight="1">
      <c r="A59" s="113" t="s">
        <v>83</v>
      </c>
      <c r="B59" s="120">
        <v>31</v>
      </c>
      <c r="C59" s="120">
        <v>0</v>
      </c>
      <c r="D59" s="120">
        <v>57</v>
      </c>
      <c r="E59" s="120">
        <v>5</v>
      </c>
      <c r="F59" s="120">
        <v>7</v>
      </c>
      <c r="G59" s="120">
        <v>2</v>
      </c>
      <c r="H59" s="120">
        <v>13</v>
      </c>
      <c r="I59" s="121">
        <v>115</v>
      </c>
      <c r="J59" s="120">
        <v>23</v>
      </c>
      <c r="K59" s="120">
        <v>0</v>
      </c>
      <c r="L59" s="120">
        <v>59</v>
      </c>
      <c r="M59" s="120">
        <v>17</v>
      </c>
      <c r="N59" s="120">
        <v>12</v>
      </c>
      <c r="O59" s="120">
        <v>3</v>
      </c>
      <c r="P59" s="120">
        <v>17</v>
      </c>
      <c r="Q59" s="121">
        <v>131</v>
      </c>
      <c r="R59" s="121">
        <v>2</v>
      </c>
      <c r="S59" s="120">
        <v>248</v>
      </c>
    </row>
    <row r="60" spans="1:19" ht="15" customHeight="1">
      <c r="A60" s="113" t="s">
        <v>84</v>
      </c>
      <c r="B60" s="120">
        <v>4</v>
      </c>
      <c r="C60" s="120">
        <v>0</v>
      </c>
      <c r="D60" s="120">
        <v>4</v>
      </c>
      <c r="E60" s="120">
        <v>11</v>
      </c>
      <c r="F60" s="120">
        <v>15</v>
      </c>
      <c r="G60" s="120">
        <v>1</v>
      </c>
      <c r="H60" s="120">
        <v>7</v>
      </c>
      <c r="I60" s="121">
        <v>42</v>
      </c>
      <c r="J60" s="120">
        <v>0</v>
      </c>
      <c r="K60" s="120">
        <v>0</v>
      </c>
      <c r="L60" s="120">
        <v>2</v>
      </c>
      <c r="M60" s="120">
        <v>0</v>
      </c>
      <c r="N60" s="120">
        <v>3</v>
      </c>
      <c r="O60" s="120">
        <v>0</v>
      </c>
      <c r="P60" s="120">
        <v>0</v>
      </c>
      <c r="Q60" s="121">
        <v>5</v>
      </c>
      <c r="R60" s="121">
        <v>0</v>
      </c>
      <c r="S60" s="120">
        <v>47</v>
      </c>
    </row>
    <row r="61" spans="1:19" ht="15" customHeight="1">
      <c r="A61" s="113" t="s">
        <v>85</v>
      </c>
      <c r="B61" s="120">
        <v>59</v>
      </c>
      <c r="C61" s="120">
        <v>11</v>
      </c>
      <c r="D61" s="120">
        <v>101</v>
      </c>
      <c r="E61" s="120">
        <v>119</v>
      </c>
      <c r="F61" s="120">
        <v>103</v>
      </c>
      <c r="G61" s="120">
        <v>33</v>
      </c>
      <c r="H61" s="120">
        <v>57</v>
      </c>
      <c r="I61" s="121">
        <v>483</v>
      </c>
      <c r="J61" s="120">
        <v>61</v>
      </c>
      <c r="K61" s="120">
        <v>11</v>
      </c>
      <c r="L61" s="120">
        <v>97</v>
      </c>
      <c r="M61" s="120">
        <v>87</v>
      </c>
      <c r="N61" s="120">
        <v>33</v>
      </c>
      <c r="O61" s="120">
        <v>5</v>
      </c>
      <c r="P61" s="120">
        <v>32</v>
      </c>
      <c r="Q61" s="121">
        <v>326</v>
      </c>
      <c r="R61" s="121">
        <v>22</v>
      </c>
      <c r="S61" s="120">
        <v>831</v>
      </c>
    </row>
    <row r="62" spans="1:19" ht="15" customHeight="1">
      <c r="A62" s="117" t="s">
        <v>86</v>
      </c>
      <c r="B62" s="122">
        <v>21</v>
      </c>
      <c r="C62" s="122">
        <v>2</v>
      </c>
      <c r="D62" s="122">
        <v>75</v>
      </c>
      <c r="E62" s="122">
        <v>43</v>
      </c>
      <c r="F62" s="122">
        <v>66</v>
      </c>
      <c r="G62" s="122">
        <v>7</v>
      </c>
      <c r="H62" s="122">
        <v>18</v>
      </c>
      <c r="I62" s="123">
        <v>232</v>
      </c>
      <c r="J62" s="122">
        <v>40</v>
      </c>
      <c r="K62" s="122">
        <v>4</v>
      </c>
      <c r="L62" s="122">
        <v>88</v>
      </c>
      <c r="M62" s="122">
        <v>31</v>
      </c>
      <c r="N62" s="122">
        <v>25</v>
      </c>
      <c r="O62" s="122">
        <v>0</v>
      </c>
      <c r="P62" s="122">
        <v>110</v>
      </c>
      <c r="Q62" s="123">
        <v>298</v>
      </c>
      <c r="R62" s="123">
        <v>8</v>
      </c>
      <c r="S62" s="122">
        <v>538</v>
      </c>
    </row>
    <row r="63" spans="1:19" ht="15" customHeight="1">
      <c r="A63" s="113" t="s">
        <v>87</v>
      </c>
      <c r="B63" s="120">
        <v>15</v>
      </c>
      <c r="C63" s="120">
        <v>0</v>
      </c>
      <c r="D63" s="120">
        <v>48</v>
      </c>
      <c r="E63" s="120">
        <v>26</v>
      </c>
      <c r="F63" s="120">
        <v>52</v>
      </c>
      <c r="G63" s="120">
        <v>7</v>
      </c>
      <c r="H63" s="120">
        <v>19</v>
      </c>
      <c r="I63" s="121">
        <v>167</v>
      </c>
      <c r="J63" s="120">
        <v>12</v>
      </c>
      <c r="K63" s="120">
        <v>0</v>
      </c>
      <c r="L63" s="120">
        <v>32</v>
      </c>
      <c r="M63" s="120">
        <v>24</v>
      </c>
      <c r="N63" s="120">
        <v>5</v>
      </c>
      <c r="O63" s="120">
        <v>8</v>
      </c>
      <c r="P63" s="120">
        <v>6</v>
      </c>
      <c r="Q63" s="121">
        <v>87</v>
      </c>
      <c r="R63" s="121">
        <v>6</v>
      </c>
      <c r="S63" s="120">
        <v>260</v>
      </c>
    </row>
    <row r="64" spans="1:19" ht="15" customHeight="1">
      <c r="A64" s="113" t="s">
        <v>88</v>
      </c>
      <c r="B64" s="120">
        <v>25</v>
      </c>
      <c r="C64" s="120">
        <v>3</v>
      </c>
      <c r="D64" s="120">
        <v>99</v>
      </c>
      <c r="E64" s="120">
        <v>84</v>
      </c>
      <c r="F64" s="120">
        <v>84</v>
      </c>
      <c r="G64" s="120">
        <v>29</v>
      </c>
      <c r="H64" s="120">
        <v>45</v>
      </c>
      <c r="I64" s="121">
        <v>369</v>
      </c>
      <c r="J64" s="120">
        <v>25</v>
      </c>
      <c r="K64" s="120">
        <v>7</v>
      </c>
      <c r="L64" s="120">
        <v>70</v>
      </c>
      <c r="M64" s="120">
        <v>48</v>
      </c>
      <c r="N64" s="120">
        <v>4</v>
      </c>
      <c r="O64" s="120">
        <v>19</v>
      </c>
      <c r="P64" s="120">
        <v>19</v>
      </c>
      <c r="Q64" s="121">
        <v>192</v>
      </c>
      <c r="R64" s="121">
        <v>6</v>
      </c>
      <c r="S64" s="120">
        <v>567</v>
      </c>
    </row>
    <row r="65" spans="1:19" ht="15" customHeight="1" thickBot="1">
      <c r="A65" s="113" t="s">
        <v>89</v>
      </c>
      <c r="B65" s="120">
        <v>42</v>
      </c>
      <c r="C65" s="120">
        <v>0</v>
      </c>
      <c r="D65" s="120">
        <v>43</v>
      </c>
      <c r="E65" s="120">
        <v>17</v>
      </c>
      <c r="F65" s="120">
        <v>13</v>
      </c>
      <c r="G65" s="120">
        <v>0</v>
      </c>
      <c r="H65" s="120">
        <v>9</v>
      </c>
      <c r="I65" s="121">
        <v>124</v>
      </c>
      <c r="J65" s="120">
        <v>3</v>
      </c>
      <c r="K65" s="120">
        <v>0</v>
      </c>
      <c r="L65" s="120">
        <v>6</v>
      </c>
      <c r="M65" s="120">
        <v>0</v>
      </c>
      <c r="N65" s="120">
        <v>0</v>
      </c>
      <c r="O65" s="120">
        <v>0</v>
      </c>
      <c r="P65" s="120">
        <v>11</v>
      </c>
      <c r="Q65" s="121">
        <v>20</v>
      </c>
      <c r="R65" s="121">
        <v>3</v>
      </c>
      <c r="S65" s="120">
        <v>147</v>
      </c>
    </row>
    <row r="66" spans="1:19" ht="21" customHeight="1" thickTop="1">
      <c r="A66" s="124" t="s">
        <v>90</v>
      </c>
      <c r="B66" s="125">
        <v>1963</v>
      </c>
      <c r="C66" s="125">
        <v>368</v>
      </c>
      <c r="D66" s="125">
        <v>3840</v>
      </c>
      <c r="E66" s="125">
        <v>3351</v>
      </c>
      <c r="F66" s="125">
        <v>3525</v>
      </c>
      <c r="G66" s="125">
        <v>949</v>
      </c>
      <c r="H66" s="125">
        <v>2249</v>
      </c>
      <c r="I66" s="126">
        <v>16245</v>
      </c>
      <c r="J66" s="125">
        <v>2705</v>
      </c>
      <c r="K66" s="125">
        <v>1147</v>
      </c>
      <c r="L66" s="125">
        <v>7135</v>
      </c>
      <c r="M66" s="125">
        <v>4744</v>
      </c>
      <c r="N66" s="125">
        <v>1848</v>
      </c>
      <c r="O66" s="125">
        <v>343</v>
      </c>
      <c r="P66" s="125">
        <v>1996</v>
      </c>
      <c r="Q66" s="126">
        <v>19918</v>
      </c>
      <c r="R66" s="126">
        <v>192</v>
      </c>
      <c r="S66" s="125">
        <v>36355</v>
      </c>
    </row>
    <row r="67" spans="1:19" ht="15" customHeight="1">
      <c r="A67" s="117" t="s">
        <v>91</v>
      </c>
      <c r="B67" s="122">
        <v>39</v>
      </c>
      <c r="C67" s="122">
        <v>0</v>
      </c>
      <c r="D67" s="122">
        <v>33</v>
      </c>
      <c r="E67" s="122">
        <v>46</v>
      </c>
      <c r="F67" s="122">
        <v>6</v>
      </c>
      <c r="G67" s="122">
        <v>30</v>
      </c>
      <c r="H67" s="122">
        <v>9</v>
      </c>
      <c r="I67" s="123">
        <v>163</v>
      </c>
      <c r="J67" s="122">
        <v>18</v>
      </c>
      <c r="K67" s="122">
        <v>0</v>
      </c>
      <c r="L67" s="122">
        <v>58</v>
      </c>
      <c r="M67" s="122">
        <v>20</v>
      </c>
      <c r="N67" s="122">
        <v>24</v>
      </c>
      <c r="O67" s="122">
        <v>2</v>
      </c>
      <c r="P67" s="122">
        <v>4</v>
      </c>
      <c r="Q67" s="123">
        <v>126</v>
      </c>
      <c r="R67" s="123">
        <v>0</v>
      </c>
      <c r="S67" s="122">
        <v>289</v>
      </c>
    </row>
    <row r="68" spans="1:19" ht="21" customHeight="1">
      <c r="A68" s="127" t="s">
        <v>92</v>
      </c>
      <c r="B68" s="122">
        <v>2002</v>
      </c>
      <c r="C68" s="122">
        <v>368</v>
      </c>
      <c r="D68" s="122">
        <v>3873</v>
      </c>
      <c r="E68" s="122">
        <v>3397</v>
      </c>
      <c r="F68" s="122">
        <v>3531</v>
      </c>
      <c r="G68" s="122">
        <v>979</v>
      </c>
      <c r="H68" s="122">
        <v>2258</v>
      </c>
      <c r="I68" s="123">
        <v>16408</v>
      </c>
      <c r="J68" s="122">
        <v>2723</v>
      </c>
      <c r="K68" s="122">
        <v>1147</v>
      </c>
      <c r="L68" s="122">
        <v>7193</v>
      </c>
      <c r="M68" s="122">
        <v>4764</v>
      </c>
      <c r="N68" s="122">
        <v>1872</v>
      </c>
      <c r="O68" s="122">
        <v>345</v>
      </c>
      <c r="P68" s="122">
        <v>2000</v>
      </c>
      <c r="Q68" s="123">
        <v>20044</v>
      </c>
      <c r="R68" s="123">
        <v>192</v>
      </c>
      <c r="S68" s="122">
        <v>36644</v>
      </c>
    </row>
    <row r="69" spans="1:19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19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19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19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19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19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19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19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19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6252-E89B-4765-B1E9-B44629A550B9}">
  <dimension ref="A1:U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21" width="9.625" style="139"/>
    <col min="22" max="16384" width="9.625" style="99"/>
  </cols>
  <sheetData>
    <row r="1" spans="1:19">
      <c r="A1" s="98"/>
    </row>
    <row r="7" spans="1:19" ht="24.95" customHeight="1">
      <c r="A7" s="100" t="s">
        <v>147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19" ht="15.75" customHeight="1">
      <c r="A10" s="104" t="s">
        <v>150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19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19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19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</row>
    <row r="14" spans="1:19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</row>
    <row r="15" spans="1:19" ht="15" customHeight="1">
      <c r="A15" s="113" t="s">
        <v>39</v>
      </c>
      <c r="B15" s="120">
        <v>61</v>
      </c>
      <c r="C15" s="120">
        <v>0</v>
      </c>
      <c r="D15" s="120">
        <v>113</v>
      </c>
      <c r="E15" s="120">
        <v>129</v>
      </c>
      <c r="F15" s="120">
        <v>141</v>
      </c>
      <c r="G15" s="120">
        <v>27</v>
      </c>
      <c r="H15" s="120">
        <v>70</v>
      </c>
      <c r="I15" s="121">
        <v>541</v>
      </c>
      <c r="J15" s="120">
        <v>55</v>
      </c>
      <c r="K15" s="120">
        <v>3</v>
      </c>
      <c r="L15" s="120">
        <v>133</v>
      </c>
      <c r="M15" s="120">
        <v>107</v>
      </c>
      <c r="N15" s="120">
        <v>53</v>
      </c>
      <c r="O15" s="120">
        <v>6</v>
      </c>
      <c r="P15" s="120">
        <v>55</v>
      </c>
      <c r="Q15" s="121">
        <v>412</v>
      </c>
      <c r="R15" s="121">
        <v>0</v>
      </c>
      <c r="S15" s="120">
        <v>953</v>
      </c>
    </row>
    <row r="16" spans="1:19" ht="15" customHeight="1">
      <c r="A16" s="113" t="s">
        <v>40</v>
      </c>
      <c r="B16" s="120">
        <v>19</v>
      </c>
      <c r="C16" s="120">
        <v>0</v>
      </c>
      <c r="D16" s="120">
        <v>4</v>
      </c>
      <c r="E16" s="120">
        <v>3</v>
      </c>
      <c r="F16" s="120">
        <v>1</v>
      </c>
      <c r="G16" s="120">
        <v>13</v>
      </c>
      <c r="H16" s="120">
        <v>1</v>
      </c>
      <c r="I16" s="121">
        <v>41</v>
      </c>
      <c r="J16" s="120">
        <v>10</v>
      </c>
      <c r="K16" s="120">
        <v>0</v>
      </c>
      <c r="L16" s="120">
        <v>16</v>
      </c>
      <c r="M16" s="120">
        <v>9</v>
      </c>
      <c r="N16" s="120">
        <v>2</v>
      </c>
      <c r="O16" s="120">
        <v>1</v>
      </c>
      <c r="P16" s="120">
        <v>1</v>
      </c>
      <c r="Q16" s="121">
        <v>39</v>
      </c>
      <c r="R16" s="121">
        <v>0</v>
      </c>
      <c r="S16" s="120">
        <v>80</v>
      </c>
    </row>
    <row r="17" spans="1:19" ht="15" customHeight="1">
      <c r="A17" s="113" t="s">
        <v>41</v>
      </c>
      <c r="B17" s="120">
        <v>89</v>
      </c>
      <c r="C17" s="120">
        <v>5</v>
      </c>
      <c r="D17" s="120">
        <v>56</v>
      </c>
      <c r="E17" s="120">
        <v>47</v>
      </c>
      <c r="F17" s="120">
        <v>68</v>
      </c>
      <c r="G17" s="120">
        <v>9</v>
      </c>
      <c r="H17" s="120">
        <v>44</v>
      </c>
      <c r="I17" s="121">
        <v>318</v>
      </c>
      <c r="J17" s="120">
        <v>69</v>
      </c>
      <c r="K17" s="120">
        <v>42</v>
      </c>
      <c r="L17" s="120">
        <v>242</v>
      </c>
      <c r="M17" s="120">
        <v>219</v>
      </c>
      <c r="N17" s="120">
        <v>51</v>
      </c>
      <c r="O17" s="120">
        <v>3</v>
      </c>
      <c r="P17" s="120">
        <v>46</v>
      </c>
      <c r="Q17" s="121">
        <v>672</v>
      </c>
      <c r="R17" s="121">
        <v>21</v>
      </c>
      <c r="S17" s="120">
        <v>1011</v>
      </c>
    </row>
    <row r="18" spans="1:19" ht="15" customHeight="1">
      <c r="A18" s="117" t="s">
        <v>42</v>
      </c>
      <c r="B18" s="122">
        <v>30</v>
      </c>
      <c r="C18" s="122">
        <v>0</v>
      </c>
      <c r="D18" s="122">
        <v>114</v>
      </c>
      <c r="E18" s="122">
        <v>50</v>
      </c>
      <c r="F18" s="122">
        <v>52</v>
      </c>
      <c r="G18" s="122">
        <v>8</v>
      </c>
      <c r="H18" s="122">
        <v>53</v>
      </c>
      <c r="I18" s="123">
        <v>307</v>
      </c>
      <c r="J18" s="122">
        <v>48</v>
      </c>
      <c r="K18" s="122">
        <v>1</v>
      </c>
      <c r="L18" s="122">
        <v>77</v>
      </c>
      <c r="M18" s="122">
        <v>32</v>
      </c>
      <c r="N18" s="122">
        <v>14</v>
      </c>
      <c r="O18" s="122">
        <v>1</v>
      </c>
      <c r="P18" s="122">
        <v>40</v>
      </c>
      <c r="Q18" s="123">
        <v>213</v>
      </c>
      <c r="R18" s="123">
        <v>0</v>
      </c>
      <c r="S18" s="122">
        <v>520</v>
      </c>
    </row>
    <row r="19" spans="1:19" ht="15" customHeight="1">
      <c r="A19" s="113" t="s">
        <v>43</v>
      </c>
      <c r="B19" s="120">
        <v>135</v>
      </c>
      <c r="C19" s="120">
        <v>189</v>
      </c>
      <c r="D19" s="120">
        <v>177</v>
      </c>
      <c r="E19" s="120">
        <v>217</v>
      </c>
      <c r="F19" s="120">
        <v>205</v>
      </c>
      <c r="G19" s="120">
        <v>59</v>
      </c>
      <c r="H19" s="120">
        <v>103</v>
      </c>
      <c r="I19" s="121">
        <v>1085</v>
      </c>
      <c r="J19" s="120">
        <v>422</v>
      </c>
      <c r="K19" s="120">
        <v>390</v>
      </c>
      <c r="L19" s="120">
        <v>893</v>
      </c>
      <c r="M19" s="120">
        <v>464</v>
      </c>
      <c r="N19" s="120">
        <v>211</v>
      </c>
      <c r="O19" s="120">
        <v>87</v>
      </c>
      <c r="P19" s="120">
        <v>244</v>
      </c>
      <c r="Q19" s="121">
        <v>2711</v>
      </c>
      <c r="R19" s="121">
        <v>2</v>
      </c>
      <c r="S19" s="120">
        <v>3798</v>
      </c>
    </row>
    <row r="20" spans="1:19" ht="15" customHeight="1">
      <c r="A20" s="113" t="s">
        <v>44</v>
      </c>
      <c r="B20" s="120">
        <v>49</v>
      </c>
      <c r="C20" s="120">
        <v>5</v>
      </c>
      <c r="D20" s="120">
        <v>84</v>
      </c>
      <c r="E20" s="120">
        <v>48</v>
      </c>
      <c r="F20" s="120">
        <v>45</v>
      </c>
      <c r="G20" s="120">
        <v>12</v>
      </c>
      <c r="H20" s="120">
        <v>16</v>
      </c>
      <c r="I20" s="121">
        <v>259</v>
      </c>
      <c r="J20" s="120">
        <v>55</v>
      </c>
      <c r="K20" s="120">
        <v>19</v>
      </c>
      <c r="L20" s="120">
        <v>155</v>
      </c>
      <c r="M20" s="120">
        <v>81</v>
      </c>
      <c r="N20" s="120">
        <v>20</v>
      </c>
      <c r="O20" s="120">
        <v>0</v>
      </c>
      <c r="P20" s="120">
        <v>43</v>
      </c>
      <c r="Q20" s="121">
        <v>373</v>
      </c>
      <c r="R20" s="121">
        <v>0</v>
      </c>
      <c r="S20" s="120">
        <v>632</v>
      </c>
    </row>
    <row r="21" spans="1:19" ht="15" customHeight="1">
      <c r="A21" s="113" t="s">
        <v>45</v>
      </c>
      <c r="B21" s="120">
        <v>0</v>
      </c>
      <c r="C21" s="120">
        <v>2</v>
      </c>
      <c r="D21" s="120">
        <v>7</v>
      </c>
      <c r="E21" s="120">
        <v>11</v>
      </c>
      <c r="F21" s="120">
        <v>6</v>
      </c>
      <c r="G21" s="120">
        <v>2</v>
      </c>
      <c r="H21" s="120">
        <v>10</v>
      </c>
      <c r="I21" s="121">
        <v>38</v>
      </c>
      <c r="J21" s="120">
        <v>51</v>
      </c>
      <c r="K21" s="120">
        <v>30</v>
      </c>
      <c r="L21" s="120">
        <v>57</v>
      </c>
      <c r="M21" s="120">
        <v>72</v>
      </c>
      <c r="N21" s="120">
        <v>22</v>
      </c>
      <c r="O21" s="120">
        <v>0</v>
      </c>
      <c r="P21" s="120">
        <v>20</v>
      </c>
      <c r="Q21" s="121">
        <v>252</v>
      </c>
      <c r="R21" s="121">
        <v>3</v>
      </c>
      <c r="S21" s="120">
        <v>293</v>
      </c>
    </row>
    <row r="22" spans="1:19" ht="15" customHeight="1">
      <c r="A22" s="117" t="s">
        <v>46</v>
      </c>
      <c r="B22" s="122">
        <v>0</v>
      </c>
      <c r="C22" s="122">
        <v>5</v>
      </c>
      <c r="D22" s="122">
        <v>4</v>
      </c>
      <c r="E22" s="122">
        <v>1</v>
      </c>
      <c r="F22" s="122">
        <v>10</v>
      </c>
      <c r="G22" s="122">
        <v>2</v>
      </c>
      <c r="H22" s="122">
        <v>12</v>
      </c>
      <c r="I22" s="123">
        <v>34</v>
      </c>
      <c r="J22" s="122">
        <v>8</v>
      </c>
      <c r="K22" s="122">
        <v>9</v>
      </c>
      <c r="L22" s="122">
        <v>27</v>
      </c>
      <c r="M22" s="122">
        <v>13</v>
      </c>
      <c r="N22" s="122">
        <v>14</v>
      </c>
      <c r="O22" s="122">
        <v>3</v>
      </c>
      <c r="P22" s="122">
        <v>3</v>
      </c>
      <c r="Q22" s="123">
        <v>77</v>
      </c>
      <c r="R22" s="123">
        <v>0</v>
      </c>
      <c r="S22" s="122">
        <v>111</v>
      </c>
    </row>
    <row r="23" spans="1:19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1</v>
      </c>
      <c r="K23" s="120">
        <v>1</v>
      </c>
      <c r="L23" s="120">
        <v>0</v>
      </c>
      <c r="M23" s="120">
        <v>1</v>
      </c>
      <c r="N23" s="120">
        <v>0</v>
      </c>
      <c r="O23" s="120">
        <v>1</v>
      </c>
      <c r="P23" s="120">
        <v>27</v>
      </c>
      <c r="Q23" s="121">
        <v>31</v>
      </c>
      <c r="R23" s="121">
        <v>0</v>
      </c>
      <c r="S23" s="120">
        <v>31</v>
      </c>
    </row>
    <row r="24" spans="1:19" ht="15" customHeight="1">
      <c r="A24" s="113" t="s">
        <v>48</v>
      </c>
      <c r="B24" s="120">
        <v>143</v>
      </c>
      <c r="C24" s="120">
        <v>23</v>
      </c>
      <c r="D24" s="120">
        <v>216</v>
      </c>
      <c r="E24" s="120">
        <v>115</v>
      </c>
      <c r="F24" s="120">
        <v>103</v>
      </c>
      <c r="G24" s="120">
        <v>41</v>
      </c>
      <c r="H24" s="120">
        <v>162</v>
      </c>
      <c r="I24" s="121">
        <v>803</v>
      </c>
      <c r="J24" s="120">
        <v>165</v>
      </c>
      <c r="K24" s="120">
        <v>98</v>
      </c>
      <c r="L24" s="120">
        <v>1007</v>
      </c>
      <c r="M24" s="120">
        <v>548</v>
      </c>
      <c r="N24" s="120">
        <v>258</v>
      </c>
      <c r="O24" s="120">
        <v>62</v>
      </c>
      <c r="P24" s="120">
        <v>194</v>
      </c>
      <c r="Q24" s="121">
        <v>2332</v>
      </c>
      <c r="R24" s="121">
        <v>0</v>
      </c>
      <c r="S24" s="120">
        <v>3135</v>
      </c>
    </row>
    <row r="25" spans="1:19" ht="15" customHeight="1">
      <c r="A25" s="113" t="s">
        <v>49</v>
      </c>
      <c r="B25" s="120">
        <v>38</v>
      </c>
      <c r="C25" s="120">
        <v>0</v>
      </c>
      <c r="D25" s="120">
        <v>76</v>
      </c>
      <c r="E25" s="120">
        <v>135</v>
      </c>
      <c r="F25" s="120">
        <v>152</v>
      </c>
      <c r="G25" s="120">
        <v>29</v>
      </c>
      <c r="H25" s="120">
        <v>78</v>
      </c>
      <c r="I25" s="121">
        <v>508</v>
      </c>
      <c r="J25" s="120">
        <v>167</v>
      </c>
      <c r="K25" s="120">
        <v>17</v>
      </c>
      <c r="L25" s="120">
        <v>293</v>
      </c>
      <c r="M25" s="120">
        <v>291</v>
      </c>
      <c r="N25" s="120">
        <v>69</v>
      </c>
      <c r="O25" s="120">
        <v>45</v>
      </c>
      <c r="P25" s="120">
        <v>115</v>
      </c>
      <c r="Q25" s="121">
        <v>997</v>
      </c>
      <c r="R25" s="121">
        <v>0</v>
      </c>
      <c r="S25" s="120">
        <v>1505</v>
      </c>
    </row>
    <row r="26" spans="1:19" ht="15" customHeight="1">
      <c r="A26" s="117" t="s">
        <v>50</v>
      </c>
      <c r="B26" s="122">
        <v>0</v>
      </c>
      <c r="C26" s="122">
        <v>0</v>
      </c>
      <c r="D26" s="122">
        <v>23</v>
      </c>
      <c r="E26" s="122">
        <v>2</v>
      </c>
      <c r="F26" s="122">
        <v>0</v>
      </c>
      <c r="G26" s="122">
        <v>0</v>
      </c>
      <c r="H26" s="122">
        <v>1</v>
      </c>
      <c r="I26" s="123">
        <v>26</v>
      </c>
      <c r="J26" s="122">
        <v>9</v>
      </c>
      <c r="K26" s="122">
        <v>0</v>
      </c>
      <c r="L26" s="122">
        <v>51</v>
      </c>
      <c r="M26" s="122">
        <v>29</v>
      </c>
      <c r="N26" s="122">
        <v>0</v>
      </c>
      <c r="O26" s="122">
        <v>0</v>
      </c>
      <c r="P26" s="122">
        <v>2</v>
      </c>
      <c r="Q26" s="123">
        <v>91</v>
      </c>
      <c r="R26" s="123">
        <v>0</v>
      </c>
      <c r="S26" s="122">
        <v>117</v>
      </c>
    </row>
    <row r="27" spans="1:19" ht="15" customHeight="1">
      <c r="A27" s="113" t="s">
        <v>51</v>
      </c>
      <c r="B27" s="120">
        <v>29</v>
      </c>
      <c r="C27" s="120">
        <v>0</v>
      </c>
      <c r="D27" s="120">
        <v>55</v>
      </c>
      <c r="E27" s="120">
        <v>23</v>
      </c>
      <c r="F27" s="120">
        <v>26</v>
      </c>
      <c r="G27" s="120">
        <v>8</v>
      </c>
      <c r="H27" s="120">
        <v>29</v>
      </c>
      <c r="I27" s="121">
        <v>170</v>
      </c>
      <c r="J27" s="120">
        <v>14</v>
      </c>
      <c r="K27" s="120">
        <v>0</v>
      </c>
      <c r="L27" s="120">
        <v>29</v>
      </c>
      <c r="M27" s="120">
        <v>15</v>
      </c>
      <c r="N27" s="120">
        <v>1</v>
      </c>
      <c r="O27" s="120">
        <v>0</v>
      </c>
      <c r="P27" s="120">
        <v>5</v>
      </c>
      <c r="Q27" s="121">
        <v>64</v>
      </c>
      <c r="R27" s="121">
        <v>0</v>
      </c>
      <c r="S27" s="120">
        <v>234</v>
      </c>
    </row>
    <row r="28" spans="1:19" ht="15" customHeight="1">
      <c r="A28" s="113" t="s">
        <v>52</v>
      </c>
      <c r="B28" s="120">
        <v>63</v>
      </c>
      <c r="C28" s="120">
        <v>0</v>
      </c>
      <c r="D28" s="120">
        <v>73</v>
      </c>
      <c r="E28" s="120">
        <v>99</v>
      </c>
      <c r="F28" s="120">
        <v>79</v>
      </c>
      <c r="G28" s="120">
        <v>13</v>
      </c>
      <c r="H28" s="120">
        <v>59</v>
      </c>
      <c r="I28" s="121">
        <v>386</v>
      </c>
      <c r="J28" s="120">
        <v>96</v>
      </c>
      <c r="K28" s="120">
        <v>2</v>
      </c>
      <c r="L28" s="120">
        <v>231</v>
      </c>
      <c r="M28" s="120">
        <v>178</v>
      </c>
      <c r="N28" s="120">
        <v>80</v>
      </c>
      <c r="O28" s="120">
        <v>12</v>
      </c>
      <c r="P28" s="120">
        <v>50</v>
      </c>
      <c r="Q28" s="121">
        <v>649</v>
      </c>
      <c r="R28" s="121">
        <v>0</v>
      </c>
      <c r="S28" s="120">
        <v>1035</v>
      </c>
    </row>
    <row r="29" spans="1:19" ht="15" customHeight="1">
      <c r="A29" s="113" t="s">
        <v>53</v>
      </c>
      <c r="B29" s="120">
        <v>54</v>
      </c>
      <c r="C29" s="120">
        <v>9</v>
      </c>
      <c r="D29" s="120">
        <v>121</v>
      </c>
      <c r="E29" s="120">
        <v>100</v>
      </c>
      <c r="F29" s="120">
        <v>134</v>
      </c>
      <c r="G29" s="120">
        <v>35</v>
      </c>
      <c r="H29" s="120">
        <v>72</v>
      </c>
      <c r="I29" s="121">
        <v>525</v>
      </c>
      <c r="J29" s="120">
        <v>38</v>
      </c>
      <c r="K29" s="120">
        <v>2</v>
      </c>
      <c r="L29" s="120">
        <v>116</v>
      </c>
      <c r="M29" s="120">
        <v>90</v>
      </c>
      <c r="N29" s="120">
        <v>45</v>
      </c>
      <c r="O29" s="120">
        <v>7</v>
      </c>
      <c r="P29" s="120">
        <v>36</v>
      </c>
      <c r="Q29" s="121">
        <v>334</v>
      </c>
      <c r="R29" s="121">
        <v>1</v>
      </c>
      <c r="S29" s="120">
        <v>860</v>
      </c>
    </row>
    <row r="30" spans="1:19" ht="15" customHeight="1">
      <c r="A30" s="117" t="s">
        <v>54</v>
      </c>
      <c r="B30" s="122">
        <v>31</v>
      </c>
      <c r="C30" s="122">
        <v>0</v>
      </c>
      <c r="D30" s="122">
        <v>83</v>
      </c>
      <c r="E30" s="122">
        <v>39</v>
      </c>
      <c r="F30" s="122">
        <v>58</v>
      </c>
      <c r="G30" s="122">
        <v>11</v>
      </c>
      <c r="H30" s="122">
        <v>33</v>
      </c>
      <c r="I30" s="123">
        <v>255</v>
      </c>
      <c r="J30" s="122">
        <v>10</v>
      </c>
      <c r="K30" s="122">
        <v>0</v>
      </c>
      <c r="L30" s="122">
        <v>21</v>
      </c>
      <c r="M30" s="122">
        <v>17</v>
      </c>
      <c r="N30" s="122">
        <v>0</v>
      </c>
      <c r="O30" s="122">
        <v>0</v>
      </c>
      <c r="P30" s="122">
        <v>16</v>
      </c>
      <c r="Q30" s="123">
        <v>64</v>
      </c>
      <c r="R30" s="123">
        <v>0</v>
      </c>
      <c r="S30" s="122">
        <v>319</v>
      </c>
    </row>
    <row r="31" spans="1:19" ht="15" customHeight="1">
      <c r="A31" s="113" t="s">
        <v>55</v>
      </c>
      <c r="B31" s="120">
        <v>36</v>
      </c>
      <c r="C31" s="120">
        <v>10</v>
      </c>
      <c r="D31" s="120">
        <v>63</v>
      </c>
      <c r="E31" s="120">
        <v>45</v>
      </c>
      <c r="F31" s="120">
        <v>67</v>
      </c>
      <c r="G31" s="120">
        <v>1</v>
      </c>
      <c r="H31" s="120">
        <v>30</v>
      </c>
      <c r="I31" s="121">
        <v>252</v>
      </c>
      <c r="J31" s="120">
        <v>27</v>
      </c>
      <c r="K31" s="120">
        <v>11</v>
      </c>
      <c r="L31" s="120">
        <v>19</v>
      </c>
      <c r="M31" s="120">
        <v>47</v>
      </c>
      <c r="N31" s="120">
        <v>33</v>
      </c>
      <c r="O31" s="120">
        <v>2</v>
      </c>
      <c r="P31" s="120">
        <v>11</v>
      </c>
      <c r="Q31" s="121">
        <v>150</v>
      </c>
      <c r="R31" s="121">
        <v>3</v>
      </c>
      <c r="S31" s="120">
        <v>405</v>
      </c>
    </row>
    <row r="32" spans="1:19" ht="15" customHeight="1">
      <c r="A32" s="113" t="s">
        <v>56</v>
      </c>
      <c r="B32" s="120">
        <v>49</v>
      </c>
      <c r="C32" s="120">
        <v>4</v>
      </c>
      <c r="D32" s="120">
        <v>103</v>
      </c>
      <c r="E32" s="120">
        <v>96</v>
      </c>
      <c r="F32" s="120">
        <v>118</v>
      </c>
      <c r="G32" s="120">
        <v>68</v>
      </c>
      <c r="H32" s="120">
        <v>76</v>
      </c>
      <c r="I32" s="121">
        <v>514</v>
      </c>
      <c r="J32" s="120">
        <v>29</v>
      </c>
      <c r="K32" s="120">
        <v>7</v>
      </c>
      <c r="L32" s="120">
        <v>78</v>
      </c>
      <c r="M32" s="120">
        <v>58</v>
      </c>
      <c r="N32" s="120">
        <v>4</v>
      </c>
      <c r="O32" s="120">
        <v>10</v>
      </c>
      <c r="P32" s="120">
        <v>21</v>
      </c>
      <c r="Q32" s="121">
        <v>207</v>
      </c>
      <c r="R32" s="121">
        <v>3</v>
      </c>
      <c r="S32" s="120">
        <v>724</v>
      </c>
    </row>
    <row r="33" spans="1:19" ht="15" customHeight="1">
      <c r="A33" s="113" t="s">
        <v>57</v>
      </c>
      <c r="B33" s="120">
        <v>29</v>
      </c>
      <c r="C33" s="120">
        <v>3</v>
      </c>
      <c r="D33" s="120">
        <v>48</v>
      </c>
      <c r="E33" s="120">
        <v>58</v>
      </c>
      <c r="F33" s="120">
        <v>81</v>
      </c>
      <c r="G33" s="120">
        <v>34</v>
      </c>
      <c r="H33" s="120">
        <v>52</v>
      </c>
      <c r="I33" s="121">
        <v>305</v>
      </c>
      <c r="J33" s="120">
        <v>85</v>
      </c>
      <c r="K33" s="120">
        <v>6</v>
      </c>
      <c r="L33" s="120">
        <v>146</v>
      </c>
      <c r="M33" s="120">
        <v>105</v>
      </c>
      <c r="N33" s="120">
        <v>47</v>
      </c>
      <c r="O33" s="120">
        <v>7</v>
      </c>
      <c r="P33" s="120">
        <v>70</v>
      </c>
      <c r="Q33" s="121">
        <v>466</v>
      </c>
      <c r="R33" s="121">
        <v>0</v>
      </c>
      <c r="S33" s="120">
        <v>771</v>
      </c>
    </row>
    <row r="34" spans="1:19" ht="15" customHeight="1">
      <c r="A34" s="117" t="s">
        <v>58</v>
      </c>
      <c r="B34" s="122">
        <v>7</v>
      </c>
      <c r="C34" s="122">
        <v>1</v>
      </c>
      <c r="D34" s="122">
        <v>26</v>
      </c>
      <c r="E34" s="122">
        <v>13</v>
      </c>
      <c r="F34" s="122">
        <v>38</v>
      </c>
      <c r="G34" s="122">
        <v>12</v>
      </c>
      <c r="H34" s="122">
        <v>19</v>
      </c>
      <c r="I34" s="123">
        <v>116</v>
      </c>
      <c r="J34" s="122">
        <v>3</v>
      </c>
      <c r="K34" s="122">
        <v>0</v>
      </c>
      <c r="L34" s="122">
        <v>1</v>
      </c>
      <c r="M34" s="122">
        <v>7</v>
      </c>
      <c r="N34" s="122">
        <v>3</v>
      </c>
      <c r="O34" s="122">
        <v>0</v>
      </c>
      <c r="P34" s="122">
        <v>6</v>
      </c>
      <c r="Q34" s="123">
        <v>20</v>
      </c>
      <c r="R34" s="123">
        <v>0</v>
      </c>
      <c r="S34" s="122">
        <v>136</v>
      </c>
    </row>
    <row r="35" spans="1:19" ht="15" customHeight="1">
      <c r="A35" s="113" t="s">
        <v>59</v>
      </c>
      <c r="B35" s="120">
        <v>2</v>
      </c>
      <c r="C35" s="120">
        <v>0</v>
      </c>
      <c r="D35" s="120">
        <v>13</v>
      </c>
      <c r="E35" s="120">
        <v>31</v>
      </c>
      <c r="F35" s="120">
        <v>27</v>
      </c>
      <c r="G35" s="120">
        <v>2</v>
      </c>
      <c r="H35" s="120">
        <v>15</v>
      </c>
      <c r="I35" s="121">
        <v>90</v>
      </c>
      <c r="J35" s="120">
        <v>70</v>
      </c>
      <c r="K35" s="120">
        <v>20</v>
      </c>
      <c r="L35" s="120">
        <v>160</v>
      </c>
      <c r="M35" s="120">
        <v>78</v>
      </c>
      <c r="N35" s="120">
        <v>40</v>
      </c>
      <c r="O35" s="120">
        <v>1</v>
      </c>
      <c r="P35" s="120">
        <v>45</v>
      </c>
      <c r="Q35" s="121">
        <v>414</v>
      </c>
      <c r="R35" s="121">
        <v>8</v>
      </c>
      <c r="S35" s="120">
        <v>512</v>
      </c>
    </row>
    <row r="36" spans="1:19" ht="15" customHeight="1">
      <c r="A36" s="113" t="s">
        <v>60</v>
      </c>
      <c r="B36" s="120">
        <v>2</v>
      </c>
      <c r="C36" s="120">
        <v>1</v>
      </c>
      <c r="D36" s="120">
        <v>2</v>
      </c>
      <c r="E36" s="120">
        <v>10</v>
      </c>
      <c r="F36" s="120">
        <v>9</v>
      </c>
      <c r="G36" s="120">
        <v>4</v>
      </c>
      <c r="H36" s="120">
        <v>6</v>
      </c>
      <c r="I36" s="121">
        <v>34</v>
      </c>
      <c r="J36" s="120">
        <v>55</v>
      </c>
      <c r="K36" s="120">
        <v>6</v>
      </c>
      <c r="L36" s="120">
        <v>103</v>
      </c>
      <c r="M36" s="120">
        <v>91</v>
      </c>
      <c r="N36" s="120">
        <v>28</v>
      </c>
      <c r="O36" s="120">
        <v>0</v>
      </c>
      <c r="P36" s="120">
        <v>37</v>
      </c>
      <c r="Q36" s="121">
        <v>320</v>
      </c>
      <c r="R36" s="121">
        <v>1</v>
      </c>
      <c r="S36" s="120">
        <v>355</v>
      </c>
    </row>
    <row r="37" spans="1:19" ht="15" customHeight="1">
      <c r="A37" s="113" t="s">
        <v>61</v>
      </c>
      <c r="B37" s="120">
        <v>19</v>
      </c>
      <c r="C37" s="120">
        <v>11</v>
      </c>
      <c r="D37" s="120">
        <v>60</v>
      </c>
      <c r="E37" s="120">
        <v>96</v>
      </c>
      <c r="F37" s="120">
        <v>143</v>
      </c>
      <c r="G37" s="120">
        <v>15</v>
      </c>
      <c r="H37" s="120">
        <v>66</v>
      </c>
      <c r="I37" s="121">
        <v>410</v>
      </c>
      <c r="J37" s="120">
        <v>79</v>
      </c>
      <c r="K37" s="120">
        <v>27</v>
      </c>
      <c r="L37" s="120">
        <v>214</v>
      </c>
      <c r="M37" s="120">
        <v>149</v>
      </c>
      <c r="N37" s="120">
        <v>47</v>
      </c>
      <c r="O37" s="120">
        <v>1</v>
      </c>
      <c r="P37" s="120">
        <v>49</v>
      </c>
      <c r="Q37" s="121">
        <v>566</v>
      </c>
      <c r="R37" s="121">
        <v>1</v>
      </c>
      <c r="S37" s="120">
        <v>977</v>
      </c>
    </row>
    <row r="38" spans="1:19" ht="15" customHeight="1">
      <c r="A38" s="117" t="s">
        <v>62</v>
      </c>
      <c r="B38" s="122">
        <v>10</v>
      </c>
      <c r="C38" s="122">
        <v>1</v>
      </c>
      <c r="D38" s="122">
        <v>55</v>
      </c>
      <c r="E38" s="122">
        <v>56</v>
      </c>
      <c r="F38" s="122">
        <v>56</v>
      </c>
      <c r="G38" s="122">
        <v>13</v>
      </c>
      <c r="H38" s="122">
        <v>27</v>
      </c>
      <c r="I38" s="123">
        <v>218</v>
      </c>
      <c r="J38" s="122">
        <v>21</v>
      </c>
      <c r="K38" s="122">
        <v>7</v>
      </c>
      <c r="L38" s="122">
        <v>24</v>
      </c>
      <c r="M38" s="122">
        <v>74</v>
      </c>
      <c r="N38" s="122">
        <v>16</v>
      </c>
      <c r="O38" s="122">
        <v>2</v>
      </c>
      <c r="P38" s="122">
        <v>16</v>
      </c>
      <c r="Q38" s="123">
        <v>160</v>
      </c>
      <c r="R38" s="123">
        <v>3</v>
      </c>
      <c r="S38" s="122">
        <v>381</v>
      </c>
    </row>
    <row r="39" spans="1:19" ht="15" customHeight="1">
      <c r="A39" s="113" t="s">
        <v>63</v>
      </c>
      <c r="B39" s="120">
        <v>41</v>
      </c>
      <c r="C39" s="120">
        <v>0</v>
      </c>
      <c r="D39" s="120">
        <v>130</v>
      </c>
      <c r="E39" s="120">
        <v>102</v>
      </c>
      <c r="F39" s="120">
        <v>109</v>
      </c>
      <c r="G39" s="120">
        <v>38</v>
      </c>
      <c r="H39" s="120">
        <v>20</v>
      </c>
      <c r="I39" s="121">
        <v>440</v>
      </c>
      <c r="J39" s="120">
        <v>47</v>
      </c>
      <c r="K39" s="120">
        <v>0</v>
      </c>
      <c r="L39" s="120">
        <v>63</v>
      </c>
      <c r="M39" s="120">
        <v>33</v>
      </c>
      <c r="N39" s="120">
        <v>15</v>
      </c>
      <c r="O39" s="120">
        <v>6</v>
      </c>
      <c r="P39" s="120">
        <v>59</v>
      </c>
      <c r="Q39" s="121">
        <v>223</v>
      </c>
      <c r="R39" s="121">
        <v>0</v>
      </c>
      <c r="S39" s="120">
        <v>663</v>
      </c>
    </row>
    <row r="40" spans="1:19" ht="15" customHeight="1">
      <c r="A40" s="113" t="s">
        <v>64</v>
      </c>
      <c r="B40" s="120">
        <v>52</v>
      </c>
      <c r="C40" s="120">
        <v>37</v>
      </c>
      <c r="D40" s="120">
        <v>99</v>
      </c>
      <c r="E40" s="120">
        <v>91</v>
      </c>
      <c r="F40" s="120">
        <v>149</v>
      </c>
      <c r="G40" s="120">
        <v>13</v>
      </c>
      <c r="H40" s="120">
        <v>71</v>
      </c>
      <c r="I40" s="121">
        <v>512</v>
      </c>
      <c r="J40" s="120">
        <v>83</v>
      </c>
      <c r="K40" s="120">
        <v>27</v>
      </c>
      <c r="L40" s="120">
        <v>108</v>
      </c>
      <c r="M40" s="120">
        <v>102</v>
      </c>
      <c r="N40" s="120">
        <v>45</v>
      </c>
      <c r="O40" s="120">
        <v>2</v>
      </c>
      <c r="P40" s="120">
        <v>42</v>
      </c>
      <c r="Q40" s="121">
        <v>409</v>
      </c>
      <c r="R40" s="121">
        <v>0</v>
      </c>
      <c r="S40" s="120">
        <v>921</v>
      </c>
    </row>
    <row r="41" spans="1:19" ht="15" customHeight="1">
      <c r="A41" s="113" t="s">
        <v>65</v>
      </c>
      <c r="B41" s="120">
        <v>26</v>
      </c>
      <c r="C41" s="120">
        <v>0</v>
      </c>
      <c r="D41" s="120">
        <v>56</v>
      </c>
      <c r="E41" s="120">
        <v>26</v>
      </c>
      <c r="F41" s="120">
        <v>22</v>
      </c>
      <c r="G41" s="120">
        <v>4</v>
      </c>
      <c r="H41" s="120">
        <v>19</v>
      </c>
      <c r="I41" s="121">
        <v>153</v>
      </c>
      <c r="J41" s="120">
        <v>1</v>
      </c>
      <c r="K41" s="120">
        <v>1</v>
      </c>
      <c r="L41" s="120">
        <v>2</v>
      </c>
      <c r="M41" s="120">
        <v>5</v>
      </c>
      <c r="N41" s="120">
        <v>3</v>
      </c>
      <c r="O41" s="120">
        <v>1</v>
      </c>
      <c r="P41" s="120">
        <v>15</v>
      </c>
      <c r="Q41" s="121">
        <v>28</v>
      </c>
      <c r="R41" s="121">
        <v>0</v>
      </c>
      <c r="S41" s="120">
        <v>181</v>
      </c>
    </row>
    <row r="42" spans="1:19" ht="15" customHeight="1">
      <c r="A42" s="117" t="s">
        <v>66</v>
      </c>
      <c r="B42" s="122">
        <v>27</v>
      </c>
      <c r="C42" s="122">
        <v>5</v>
      </c>
      <c r="D42" s="122">
        <v>44</v>
      </c>
      <c r="E42" s="122">
        <v>41</v>
      </c>
      <c r="F42" s="122">
        <v>22</v>
      </c>
      <c r="G42" s="122">
        <v>7</v>
      </c>
      <c r="H42" s="122">
        <v>25</v>
      </c>
      <c r="I42" s="123">
        <v>171</v>
      </c>
      <c r="J42" s="122">
        <v>4</v>
      </c>
      <c r="K42" s="122">
        <v>6</v>
      </c>
      <c r="L42" s="122">
        <v>17</v>
      </c>
      <c r="M42" s="122">
        <v>20</v>
      </c>
      <c r="N42" s="122">
        <v>3</v>
      </c>
      <c r="O42" s="122">
        <v>1</v>
      </c>
      <c r="P42" s="122">
        <v>8</v>
      </c>
      <c r="Q42" s="123">
        <v>59</v>
      </c>
      <c r="R42" s="123">
        <v>0</v>
      </c>
      <c r="S42" s="122">
        <v>230</v>
      </c>
    </row>
    <row r="43" spans="1:19" ht="15" customHeight="1">
      <c r="A43" s="113" t="s">
        <v>67</v>
      </c>
      <c r="B43" s="120">
        <v>20</v>
      </c>
      <c r="C43" s="120">
        <v>1</v>
      </c>
      <c r="D43" s="120">
        <v>51</v>
      </c>
      <c r="E43" s="120">
        <v>7</v>
      </c>
      <c r="F43" s="120">
        <v>2</v>
      </c>
      <c r="G43" s="120">
        <v>3</v>
      </c>
      <c r="H43" s="120">
        <v>4</v>
      </c>
      <c r="I43" s="121">
        <v>88</v>
      </c>
      <c r="J43" s="120">
        <v>22</v>
      </c>
      <c r="K43" s="120">
        <v>6</v>
      </c>
      <c r="L43" s="120">
        <v>73</v>
      </c>
      <c r="M43" s="120">
        <v>88</v>
      </c>
      <c r="N43" s="120">
        <v>3</v>
      </c>
      <c r="O43" s="120">
        <v>15</v>
      </c>
      <c r="P43" s="120">
        <v>31</v>
      </c>
      <c r="Q43" s="121">
        <v>238</v>
      </c>
      <c r="R43" s="121">
        <v>3</v>
      </c>
      <c r="S43" s="120">
        <v>329</v>
      </c>
    </row>
    <row r="44" spans="1:19" ht="15" customHeight="1">
      <c r="A44" s="113" t="s">
        <v>68</v>
      </c>
      <c r="B44" s="120">
        <v>8</v>
      </c>
      <c r="C44" s="120">
        <v>0</v>
      </c>
      <c r="D44" s="120">
        <v>28</v>
      </c>
      <c r="E44" s="120">
        <v>15</v>
      </c>
      <c r="F44" s="120">
        <v>8</v>
      </c>
      <c r="G44" s="120">
        <v>9</v>
      </c>
      <c r="H44" s="120">
        <v>10</v>
      </c>
      <c r="I44" s="121">
        <v>78</v>
      </c>
      <c r="J44" s="120">
        <v>11</v>
      </c>
      <c r="K44" s="120">
        <v>0</v>
      </c>
      <c r="L44" s="120">
        <v>19</v>
      </c>
      <c r="M44" s="120">
        <v>7</v>
      </c>
      <c r="N44" s="120">
        <v>1</v>
      </c>
      <c r="O44" s="120">
        <v>0</v>
      </c>
      <c r="P44" s="120">
        <v>31</v>
      </c>
      <c r="Q44" s="121">
        <v>69</v>
      </c>
      <c r="R44" s="121">
        <v>0</v>
      </c>
      <c r="S44" s="120">
        <v>147</v>
      </c>
    </row>
    <row r="45" spans="1:19" ht="15" customHeight="1">
      <c r="A45" s="113" t="s">
        <v>69</v>
      </c>
      <c r="B45" s="120">
        <v>3</v>
      </c>
      <c r="C45" s="120">
        <v>1</v>
      </c>
      <c r="D45" s="120">
        <v>10</v>
      </c>
      <c r="E45" s="120">
        <v>6</v>
      </c>
      <c r="F45" s="120">
        <v>16</v>
      </c>
      <c r="G45" s="120">
        <v>0</v>
      </c>
      <c r="H45" s="120">
        <v>8</v>
      </c>
      <c r="I45" s="121">
        <v>44</v>
      </c>
      <c r="J45" s="120">
        <v>60</v>
      </c>
      <c r="K45" s="120">
        <v>53</v>
      </c>
      <c r="L45" s="120">
        <v>206</v>
      </c>
      <c r="M45" s="120">
        <v>99</v>
      </c>
      <c r="N45" s="120">
        <v>27</v>
      </c>
      <c r="O45" s="120">
        <v>2</v>
      </c>
      <c r="P45" s="120">
        <v>61</v>
      </c>
      <c r="Q45" s="121">
        <v>508</v>
      </c>
      <c r="R45" s="121">
        <v>11</v>
      </c>
      <c r="S45" s="120">
        <v>563</v>
      </c>
    </row>
    <row r="46" spans="1:19" ht="15" customHeight="1">
      <c r="A46" s="117" t="s">
        <v>70</v>
      </c>
      <c r="B46" s="122">
        <v>42</v>
      </c>
      <c r="C46" s="122">
        <v>1</v>
      </c>
      <c r="D46" s="122">
        <v>70</v>
      </c>
      <c r="E46" s="122">
        <v>39</v>
      </c>
      <c r="F46" s="122">
        <v>41</v>
      </c>
      <c r="G46" s="122">
        <v>7</v>
      </c>
      <c r="H46" s="122">
        <v>32</v>
      </c>
      <c r="I46" s="123">
        <v>232</v>
      </c>
      <c r="J46" s="122">
        <v>25</v>
      </c>
      <c r="K46" s="122">
        <v>0</v>
      </c>
      <c r="L46" s="122">
        <v>85</v>
      </c>
      <c r="M46" s="122">
        <v>20</v>
      </c>
      <c r="N46" s="122">
        <v>14</v>
      </c>
      <c r="O46" s="122">
        <v>1</v>
      </c>
      <c r="P46" s="122">
        <v>13</v>
      </c>
      <c r="Q46" s="123">
        <v>158</v>
      </c>
      <c r="R46" s="123">
        <v>2</v>
      </c>
      <c r="S46" s="122">
        <v>392</v>
      </c>
    </row>
    <row r="47" spans="1:19" ht="15" customHeight="1">
      <c r="A47" s="113" t="s">
        <v>71</v>
      </c>
      <c r="B47" s="120">
        <v>19</v>
      </c>
      <c r="C47" s="120">
        <v>9</v>
      </c>
      <c r="D47" s="120">
        <v>55</v>
      </c>
      <c r="E47" s="120">
        <v>59</v>
      </c>
      <c r="F47" s="120">
        <v>46</v>
      </c>
      <c r="G47" s="120">
        <v>0</v>
      </c>
      <c r="H47" s="120">
        <v>99</v>
      </c>
      <c r="I47" s="121">
        <v>287</v>
      </c>
      <c r="J47" s="120">
        <v>40</v>
      </c>
      <c r="K47" s="120">
        <v>59</v>
      </c>
      <c r="L47" s="120">
        <v>215</v>
      </c>
      <c r="M47" s="120">
        <v>218</v>
      </c>
      <c r="N47" s="120">
        <v>65</v>
      </c>
      <c r="O47" s="120">
        <v>0</v>
      </c>
      <c r="P47" s="120">
        <v>80</v>
      </c>
      <c r="Q47" s="121">
        <v>677</v>
      </c>
      <c r="R47" s="121">
        <v>0</v>
      </c>
      <c r="S47" s="120">
        <v>964</v>
      </c>
    </row>
    <row r="48" spans="1:19" ht="15" customHeight="1">
      <c r="A48" s="113" t="s">
        <v>72</v>
      </c>
      <c r="B48" s="120">
        <v>34</v>
      </c>
      <c r="C48" s="120">
        <v>27</v>
      </c>
      <c r="D48" s="120">
        <v>77</v>
      </c>
      <c r="E48" s="120">
        <v>120</v>
      </c>
      <c r="F48" s="120">
        <v>163</v>
      </c>
      <c r="G48" s="120">
        <v>77</v>
      </c>
      <c r="H48" s="120">
        <v>192</v>
      </c>
      <c r="I48" s="121">
        <v>690</v>
      </c>
      <c r="J48" s="120">
        <v>100</v>
      </c>
      <c r="K48" s="120">
        <v>39</v>
      </c>
      <c r="L48" s="120">
        <v>213</v>
      </c>
      <c r="M48" s="120">
        <v>191</v>
      </c>
      <c r="N48" s="120">
        <v>89</v>
      </c>
      <c r="O48" s="120">
        <v>11</v>
      </c>
      <c r="P48" s="120">
        <v>98</v>
      </c>
      <c r="Q48" s="121">
        <v>741</v>
      </c>
      <c r="R48" s="121">
        <v>5</v>
      </c>
      <c r="S48" s="120">
        <v>1436</v>
      </c>
    </row>
    <row r="49" spans="1:19" ht="15" customHeight="1">
      <c r="A49" s="113" t="s">
        <v>73</v>
      </c>
      <c r="B49" s="120">
        <v>14</v>
      </c>
      <c r="C49" s="120">
        <v>0</v>
      </c>
      <c r="D49" s="120">
        <v>40</v>
      </c>
      <c r="E49" s="120">
        <v>11</v>
      </c>
      <c r="F49" s="120">
        <v>16</v>
      </c>
      <c r="G49" s="120">
        <v>2</v>
      </c>
      <c r="H49" s="120">
        <v>8</v>
      </c>
      <c r="I49" s="121">
        <v>91</v>
      </c>
      <c r="J49" s="120">
        <v>0</v>
      </c>
      <c r="K49" s="120">
        <v>0</v>
      </c>
      <c r="L49" s="120">
        <v>7</v>
      </c>
      <c r="M49" s="120">
        <v>3</v>
      </c>
      <c r="N49" s="120">
        <v>2</v>
      </c>
      <c r="O49" s="120">
        <v>1</v>
      </c>
      <c r="P49" s="120">
        <v>1</v>
      </c>
      <c r="Q49" s="121">
        <v>14</v>
      </c>
      <c r="R49" s="121">
        <v>0</v>
      </c>
      <c r="S49" s="120">
        <v>105</v>
      </c>
    </row>
    <row r="50" spans="1:19" ht="15" customHeight="1">
      <c r="A50" s="117" t="s">
        <v>74</v>
      </c>
      <c r="B50" s="122">
        <v>28</v>
      </c>
      <c r="C50" s="122">
        <v>8</v>
      </c>
      <c r="D50" s="122">
        <v>71</v>
      </c>
      <c r="E50" s="122">
        <v>75</v>
      </c>
      <c r="F50" s="122">
        <v>152</v>
      </c>
      <c r="G50" s="122">
        <v>32</v>
      </c>
      <c r="H50" s="122">
        <v>105</v>
      </c>
      <c r="I50" s="123">
        <v>471</v>
      </c>
      <c r="J50" s="122">
        <v>84</v>
      </c>
      <c r="K50" s="122">
        <v>37</v>
      </c>
      <c r="L50" s="122">
        <v>133</v>
      </c>
      <c r="M50" s="122">
        <v>145</v>
      </c>
      <c r="N50" s="122">
        <v>118</v>
      </c>
      <c r="O50" s="122">
        <v>9</v>
      </c>
      <c r="P50" s="122">
        <v>54</v>
      </c>
      <c r="Q50" s="123">
        <v>580</v>
      </c>
      <c r="R50" s="123">
        <v>17</v>
      </c>
      <c r="S50" s="122">
        <v>1068</v>
      </c>
    </row>
    <row r="51" spans="1:19" ht="15" customHeight="1">
      <c r="A51" s="113" t="s">
        <v>75</v>
      </c>
      <c r="B51" s="120">
        <v>48</v>
      </c>
      <c r="C51" s="120">
        <v>0</v>
      </c>
      <c r="D51" s="120">
        <v>75</v>
      </c>
      <c r="E51" s="120">
        <v>88</v>
      </c>
      <c r="F51" s="120">
        <v>165</v>
      </c>
      <c r="G51" s="120">
        <v>1</v>
      </c>
      <c r="H51" s="120">
        <v>52</v>
      </c>
      <c r="I51" s="121">
        <v>429</v>
      </c>
      <c r="J51" s="120">
        <v>38</v>
      </c>
      <c r="K51" s="120">
        <v>9</v>
      </c>
      <c r="L51" s="120">
        <v>78</v>
      </c>
      <c r="M51" s="120">
        <v>59</v>
      </c>
      <c r="N51" s="120">
        <v>13</v>
      </c>
      <c r="O51" s="120">
        <v>0</v>
      </c>
      <c r="P51" s="120">
        <v>28</v>
      </c>
      <c r="Q51" s="121">
        <v>225</v>
      </c>
      <c r="R51" s="121">
        <v>1</v>
      </c>
      <c r="S51" s="120">
        <v>655</v>
      </c>
    </row>
    <row r="52" spans="1:19" ht="15" customHeight="1">
      <c r="A52" s="113" t="s">
        <v>76</v>
      </c>
      <c r="B52" s="120">
        <v>18</v>
      </c>
      <c r="C52" s="120">
        <v>0</v>
      </c>
      <c r="D52" s="120">
        <v>116</v>
      </c>
      <c r="E52" s="120">
        <v>69</v>
      </c>
      <c r="F52" s="120">
        <v>54</v>
      </c>
      <c r="G52" s="120">
        <v>16</v>
      </c>
      <c r="H52" s="120">
        <v>13</v>
      </c>
      <c r="I52" s="121">
        <v>286</v>
      </c>
      <c r="J52" s="120">
        <v>15</v>
      </c>
      <c r="K52" s="120">
        <v>0</v>
      </c>
      <c r="L52" s="120">
        <v>89</v>
      </c>
      <c r="M52" s="120">
        <v>69</v>
      </c>
      <c r="N52" s="120">
        <v>30</v>
      </c>
      <c r="O52" s="120">
        <v>3</v>
      </c>
      <c r="P52" s="120">
        <v>10</v>
      </c>
      <c r="Q52" s="121">
        <v>216</v>
      </c>
      <c r="R52" s="121">
        <v>0</v>
      </c>
      <c r="S52" s="120">
        <v>502</v>
      </c>
    </row>
    <row r="53" spans="1:19" ht="15" customHeight="1">
      <c r="A53" s="113" t="s">
        <v>77</v>
      </c>
      <c r="B53" s="120">
        <v>45</v>
      </c>
      <c r="C53" s="120">
        <v>1</v>
      </c>
      <c r="D53" s="120">
        <v>94</v>
      </c>
      <c r="E53" s="120">
        <v>144</v>
      </c>
      <c r="F53" s="120">
        <v>86</v>
      </c>
      <c r="G53" s="120">
        <v>45</v>
      </c>
      <c r="H53" s="120">
        <v>110</v>
      </c>
      <c r="I53" s="121">
        <v>525</v>
      </c>
      <c r="J53" s="120">
        <v>66</v>
      </c>
      <c r="K53" s="120">
        <v>37</v>
      </c>
      <c r="L53" s="120">
        <v>249</v>
      </c>
      <c r="M53" s="120">
        <v>152</v>
      </c>
      <c r="N53" s="120">
        <v>56</v>
      </c>
      <c r="O53" s="120">
        <v>0</v>
      </c>
      <c r="P53" s="120">
        <v>100</v>
      </c>
      <c r="Q53" s="121">
        <v>660</v>
      </c>
      <c r="R53" s="121">
        <v>5</v>
      </c>
      <c r="S53" s="120">
        <v>1190</v>
      </c>
    </row>
    <row r="54" spans="1:19" ht="15" customHeight="1">
      <c r="A54" s="117" t="s">
        <v>78</v>
      </c>
      <c r="B54" s="122">
        <v>1</v>
      </c>
      <c r="C54" s="122">
        <v>0</v>
      </c>
      <c r="D54" s="122">
        <v>8</v>
      </c>
      <c r="E54" s="122">
        <v>1</v>
      </c>
      <c r="F54" s="122">
        <v>0</v>
      </c>
      <c r="G54" s="122">
        <v>0</v>
      </c>
      <c r="H54" s="122">
        <v>6</v>
      </c>
      <c r="I54" s="123">
        <v>16</v>
      </c>
      <c r="J54" s="122">
        <v>11</v>
      </c>
      <c r="K54" s="122">
        <v>6</v>
      </c>
      <c r="L54" s="122">
        <v>12</v>
      </c>
      <c r="M54" s="122">
        <v>4</v>
      </c>
      <c r="N54" s="122">
        <v>0</v>
      </c>
      <c r="O54" s="122">
        <v>0</v>
      </c>
      <c r="P54" s="122">
        <v>9</v>
      </c>
      <c r="Q54" s="123">
        <v>42</v>
      </c>
      <c r="R54" s="123">
        <v>1</v>
      </c>
      <c r="S54" s="122">
        <v>59</v>
      </c>
    </row>
    <row r="55" spans="1:19" ht="15" customHeight="1">
      <c r="A55" s="113" t="s">
        <v>79</v>
      </c>
      <c r="B55" s="120">
        <v>88</v>
      </c>
      <c r="C55" s="120">
        <v>8</v>
      </c>
      <c r="D55" s="120">
        <v>186</v>
      </c>
      <c r="E55" s="120">
        <v>325</v>
      </c>
      <c r="F55" s="120">
        <v>12</v>
      </c>
      <c r="G55" s="120">
        <v>0</v>
      </c>
      <c r="H55" s="120">
        <v>60</v>
      </c>
      <c r="I55" s="121">
        <v>679</v>
      </c>
      <c r="J55" s="120">
        <v>53</v>
      </c>
      <c r="K55" s="120">
        <v>6</v>
      </c>
      <c r="L55" s="120">
        <v>141</v>
      </c>
      <c r="M55" s="120">
        <v>101</v>
      </c>
      <c r="N55" s="120">
        <v>31</v>
      </c>
      <c r="O55" s="120">
        <v>2</v>
      </c>
      <c r="P55" s="120">
        <v>23</v>
      </c>
      <c r="Q55" s="121">
        <v>357</v>
      </c>
      <c r="R55" s="121">
        <v>0</v>
      </c>
      <c r="S55" s="120">
        <v>1036</v>
      </c>
    </row>
    <row r="56" spans="1:19" ht="15" customHeight="1">
      <c r="A56" s="113" t="s">
        <v>80</v>
      </c>
      <c r="B56" s="120">
        <v>13</v>
      </c>
      <c r="C56" s="120">
        <v>7</v>
      </c>
      <c r="D56" s="120">
        <v>41</v>
      </c>
      <c r="E56" s="120">
        <v>18</v>
      </c>
      <c r="F56" s="120">
        <v>22</v>
      </c>
      <c r="G56" s="120">
        <v>1</v>
      </c>
      <c r="H56" s="120">
        <v>15</v>
      </c>
      <c r="I56" s="121">
        <v>117</v>
      </c>
      <c r="J56" s="120">
        <v>2</v>
      </c>
      <c r="K56" s="120">
        <v>1</v>
      </c>
      <c r="L56" s="120">
        <v>3</v>
      </c>
      <c r="M56" s="120">
        <v>6</v>
      </c>
      <c r="N56" s="120">
        <v>1</v>
      </c>
      <c r="O56" s="120">
        <v>0</v>
      </c>
      <c r="P56" s="120">
        <v>0</v>
      </c>
      <c r="Q56" s="121">
        <v>13</v>
      </c>
      <c r="R56" s="121">
        <v>0</v>
      </c>
      <c r="S56" s="120">
        <v>130</v>
      </c>
    </row>
    <row r="57" spans="1:19" ht="15" customHeight="1">
      <c r="A57" s="113" t="s">
        <v>81</v>
      </c>
      <c r="B57" s="120">
        <v>49</v>
      </c>
      <c r="C57" s="120">
        <v>0</v>
      </c>
      <c r="D57" s="120">
        <v>93</v>
      </c>
      <c r="E57" s="120">
        <v>126</v>
      </c>
      <c r="F57" s="120">
        <v>69</v>
      </c>
      <c r="G57" s="120">
        <v>57</v>
      </c>
      <c r="H57" s="120">
        <v>77</v>
      </c>
      <c r="I57" s="121">
        <v>471</v>
      </c>
      <c r="J57" s="120">
        <v>81</v>
      </c>
      <c r="K57" s="120">
        <v>12</v>
      </c>
      <c r="L57" s="120">
        <v>202</v>
      </c>
      <c r="M57" s="120">
        <v>150</v>
      </c>
      <c r="N57" s="120">
        <v>50</v>
      </c>
      <c r="O57" s="120">
        <v>20</v>
      </c>
      <c r="P57" s="120">
        <v>54</v>
      </c>
      <c r="Q57" s="121">
        <v>569</v>
      </c>
      <c r="R57" s="121">
        <v>0</v>
      </c>
      <c r="S57" s="120">
        <v>1040</v>
      </c>
    </row>
    <row r="58" spans="1:19" ht="15" customHeight="1">
      <c r="A58" s="117" t="s">
        <v>82</v>
      </c>
      <c r="B58" s="122">
        <v>202</v>
      </c>
      <c r="C58" s="122">
        <v>12</v>
      </c>
      <c r="D58" s="122">
        <v>443</v>
      </c>
      <c r="E58" s="122">
        <v>331</v>
      </c>
      <c r="F58" s="122">
        <v>377</v>
      </c>
      <c r="G58" s="122">
        <v>46</v>
      </c>
      <c r="H58" s="122">
        <v>112</v>
      </c>
      <c r="I58" s="123">
        <v>1523</v>
      </c>
      <c r="J58" s="122">
        <v>393</v>
      </c>
      <c r="K58" s="122">
        <v>193</v>
      </c>
      <c r="L58" s="122">
        <v>658</v>
      </c>
      <c r="M58" s="122">
        <v>389</v>
      </c>
      <c r="N58" s="122">
        <v>351</v>
      </c>
      <c r="O58" s="122">
        <v>7</v>
      </c>
      <c r="P58" s="122">
        <v>122</v>
      </c>
      <c r="Q58" s="123">
        <v>2113</v>
      </c>
      <c r="R58" s="123">
        <v>12</v>
      </c>
      <c r="S58" s="122">
        <v>3648</v>
      </c>
    </row>
    <row r="59" spans="1:19" ht="15" customHeight="1">
      <c r="A59" s="113" t="s">
        <v>83</v>
      </c>
      <c r="B59" s="120">
        <v>11</v>
      </c>
      <c r="C59" s="120">
        <v>0</v>
      </c>
      <c r="D59" s="120">
        <v>47</v>
      </c>
      <c r="E59" s="120">
        <v>11</v>
      </c>
      <c r="F59" s="120">
        <v>15</v>
      </c>
      <c r="G59" s="120">
        <v>1</v>
      </c>
      <c r="H59" s="120">
        <v>8</v>
      </c>
      <c r="I59" s="121">
        <v>93</v>
      </c>
      <c r="J59" s="120">
        <v>34</v>
      </c>
      <c r="K59" s="120">
        <v>0</v>
      </c>
      <c r="L59" s="120">
        <v>81</v>
      </c>
      <c r="M59" s="120">
        <v>21</v>
      </c>
      <c r="N59" s="120">
        <v>10</v>
      </c>
      <c r="O59" s="120">
        <v>2</v>
      </c>
      <c r="P59" s="120">
        <v>17</v>
      </c>
      <c r="Q59" s="121">
        <v>165</v>
      </c>
      <c r="R59" s="121">
        <v>2</v>
      </c>
      <c r="S59" s="120">
        <v>260</v>
      </c>
    </row>
    <row r="60" spans="1:19" ht="15" customHeight="1">
      <c r="A60" s="113" t="s">
        <v>84</v>
      </c>
      <c r="B60" s="120">
        <v>10</v>
      </c>
      <c r="C60" s="120">
        <v>0</v>
      </c>
      <c r="D60" s="120">
        <v>7</v>
      </c>
      <c r="E60" s="120">
        <v>18</v>
      </c>
      <c r="F60" s="120">
        <v>12</v>
      </c>
      <c r="G60" s="120">
        <v>5</v>
      </c>
      <c r="H60" s="120">
        <v>8</v>
      </c>
      <c r="I60" s="121">
        <v>60</v>
      </c>
      <c r="J60" s="120">
        <v>0</v>
      </c>
      <c r="K60" s="120">
        <v>0</v>
      </c>
      <c r="L60" s="120">
        <v>3</v>
      </c>
      <c r="M60" s="120">
        <v>2</v>
      </c>
      <c r="N60" s="120">
        <v>0</v>
      </c>
      <c r="O60" s="120">
        <v>1</v>
      </c>
      <c r="P60" s="120">
        <v>1</v>
      </c>
      <c r="Q60" s="121">
        <v>7</v>
      </c>
      <c r="R60" s="121">
        <v>1</v>
      </c>
      <c r="S60" s="120">
        <v>68</v>
      </c>
    </row>
    <row r="61" spans="1:19" ht="15" customHeight="1">
      <c r="A61" s="113" t="s">
        <v>85</v>
      </c>
      <c r="B61" s="120">
        <v>50</v>
      </c>
      <c r="C61" s="120">
        <v>11</v>
      </c>
      <c r="D61" s="120">
        <v>97</v>
      </c>
      <c r="E61" s="120">
        <v>121</v>
      </c>
      <c r="F61" s="120">
        <v>114</v>
      </c>
      <c r="G61" s="120">
        <v>22</v>
      </c>
      <c r="H61" s="120">
        <v>53</v>
      </c>
      <c r="I61" s="121">
        <v>468</v>
      </c>
      <c r="J61" s="120">
        <v>63</v>
      </c>
      <c r="K61" s="120">
        <v>8</v>
      </c>
      <c r="L61" s="120">
        <v>103</v>
      </c>
      <c r="M61" s="120">
        <v>86</v>
      </c>
      <c r="N61" s="120">
        <v>45</v>
      </c>
      <c r="O61" s="120">
        <v>7</v>
      </c>
      <c r="P61" s="120">
        <v>33</v>
      </c>
      <c r="Q61" s="121">
        <v>345</v>
      </c>
      <c r="R61" s="121">
        <v>7</v>
      </c>
      <c r="S61" s="120">
        <v>820</v>
      </c>
    </row>
    <row r="62" spans="1:19" ht="15" customHeight="1">
      <c r="A62" s="117" t="s">
        <v>86</v>
      </c>
      <c r="B62" s="122">
        <v>31</v>
      </c>
      <c r="C62" s="122">
        <v>0</v>
      </c>
      <c r="D62" s="122">
        <v>68</v>
      </c>
      <c r="E62" s="122">
        <v>40</v>
      </c>
      <c r="F62" s="122">
        <v>55</v>
      </c>
      <c r="G62" s="122">
        <v>16</v>
      </c>
      <c r="H62" s="122">
        <v>30</v>
      </c>
      <c r="I62" s="123">
        <v>240</v>
      </c>
      <c r="J62" s="122">
        <v>47</v>
      </c>
      <c r="K62" s="122">
        <v>0</v>
      </c>
      <c r="L62" s="122">
        <v>130</v>
      </c>
      <c r="M62" s="122">
        <v>53</v>
      </c>
      <c r="N62" s="122">
        <v>26</v>
      </c>
      <c r="O62" s="122">
        <v>1</v>
      </c>
      <c r="P62" s="122">
        <v>36</v>
      </c>
      <c r="Q62" s="123">
        <v>293</v>
      </c>
      <c r="R62" s="123">
        <v>6</v>
      </c>
      <c r="S62" s="122">
        <v>539</v>
      </c>
    </row>
    <row r="63" spans="1:19" ht="15" customHeight="1">
      <c r="A63" s="113" t="s">
        <v>87</v>
      </c>
      <c r="B63" s="120">
        <v>23</v>
      </c>
      <c r="C63" s="120">
        <v>0</v>
      </c>
      <c r="D63" s="120">
        <v>37</v>
      </c>
      <c r="E63" s="120">
        <v>34</v>
      </c>
      <c r="F63" s="120">
        <v>54</v>
      </c>
      <c r="G63" s="120">
        <v>6</v>
      </c>
      <c r="H63" s="120">
        <v>24</v>
      </c>
      <c r="I63" s="121">
        <v>178</v>
      </c>
      <c r="J63" s="120">
        <v>22</v>
      </c>
      <c r="K63" s="120">
        <v>0</v>
      </c>
      <c r="L63" s="120">
        <v>42</v>
      </c>
      <c r="M63" s="120">
        <v>30</v>
      </c>
      <c r="N63" s="120">
        <v>3</v>
      </c>
      <c r="O63" s="120">
        <v>13</v>
      </c>
      <c r="P63" s="120">
        <v>6</v>
      </c>
      <c r="Q63" s="121">
        <v>116</v>
      </c>
      <c r="R63" s="121">
        <v>0</v>
      </c>
      <c r="S63" s="120">
        <v>294</v>
      </c>
    </row>
    <row r="64" spans="1:19" ht="15" customHeight="1">
      <c r="A64" s="113" t="s">
        <v>88</v>
      </c>
      <c r="B64" s="120">
        <v>35</v>
      </c>
      <c r="C64" s="120">
        <v>3</v>
      </c>
      <c r="D64" s="120">
        <v>100</v>
      </c>
      <c r="E64" s="120">
        <v>81</v>
      </c>
      <c r="F64" s="120">
        <v>84</v>
      </c>
      <c r="G64" s="120">
        <v>25</v>
      </c>
      <c r="H64" s="120">
        <v>59</v>
      </c>
      <c r="I64" s="121">
        <v>387</v>
      </c>
      <c r="J64" s="120">
        <v>23</v>
      </c>
      <c r="K64" s="120">
        <v>5</v>
      </c>
      <c r="L64" s="120">
        <v>78</v>
      </c>
      <c r="M64" s="120">
        <v>51</v>
      </c>
      <c r="N64" s="120">
        <v>6</v>
      </c>
      <c r="O64" s="120">
        <v>12</v>
      </c>
      <c r="P64" s="120">
        <v>24</v>
      </c>
      <c r="Q64" s="121">
        <v>199</v>
      </c>
      <c r="R64" s="121">
        <v>3</v>
      </c>
      <c r="S64" s="120">
        <v>589</v>
      </c>
    </row>
    <row r="65" spans="1:19" ht="15" customHeight="1" thickBot="1">
      <c r="A65" s="113" t="s">
        <v>89</v>
      </c>
      <c r="B65" s="120">
        <v>26</v>
      </c>
      <c r="C65" s="120">
        <v>0</v>
      </c>
      <c r="D65" s="120">
        <v>46</v>
      </c>
      <c r="E65" s="120">
        <v>8</v>
      </c>
      <c r="F65" s="120">
        <v>8</v>
      </c>
      <c r="G65" s="120">
        <v>3</v>
      </c>
      <c r="H65" s="120">
        <v>5</v>
      </c>
      <c r="I65" s="121">
        <v>96</v>
      </c>
      <c r="J65" s="120">
        <v>1</v>
      </c>
      <c r="K65" s="120">
        <v>0</v>
      </c>
      <c r="L65" s="120">
        <v>5</v>
      </c>
      <c r="M65" s="120">
        <v>1</v>
      </c>
      <c r="N65" s="120">
        <v>0</v>
      </c>
      <c r="O65" s="120">
        <v>3</v>
      </c>
      <c r="P65" s="120">
        <v>4</v>
      </c>
      <c r="Q65" s="121">
        <v>14</v>
      </c>
      <c r="R65" s="121">
        <v>1</v>
      </c>
      <c r="S65" s="120">
        <v>111</v>
      </c>
    </row>
    <row r="66" spans="1:19" ht="21" customHeight="1" thickTop="1">
      <c r="A66" s="124" t="s">
        <v>90</v>
      </c>
      <c r="B66" s="125">
        <v>1859</v>
      </c>
      <c r="C66" s="125">
        <v>400</v>
      </c>
      <c r="D66" s="125">
        <v>3765</v>
      </c>
      <c r="E66" s="125">
        <v>3431</v>
      </c>
      <c r="F66" s="125">
        <v>3492</v>
      </c>
      <c r="G66" s="125">
        <v>854</v>
      </c>
      <c r="H66" s="125">
        <v>2259</v>
      </c>
      <c r="I66" s="126">
        <v>16060</v>
      </c>
      <c r="J66" s="125">
        <v>2913</v>
      </c>
      <c r="K66" s="125">
        <v>1203</v>
      </c>
      <c r="L66" s="125">
        <v>7108</v>
      </c>
      <c r="M66" s="125">
        <v>4880</v>
      </c>
      <c r="N66" s="125">
        <v>2065</v>
      </c>
      <c r="O66" s="125">
        <v>371</v>
      </c>
      <c r="P66" s="125">
        <v>2112</v>
      </c>
      <c r="Q66" s="126">
        <v>20652</v>
      </c>
      <c r="R66" s="126">
        <v>123</v>
      </c>
      <c r="S66" s="125">
        <v>36835</v>
      </c>
    </row>
    <row r="67" spans="1:19" ht="15" customHeight="1">
      <c r="A67" s="117" t="s">
        <v>91</v>
      </c>
      <c r="B67" s="122">
        <v>28</v>
      </c>
      <c r="C67" s="122">
        <v>2</v>
      </c>
      <c r="D67" s="122">
        <v>44</v>
      </c>
      <c r="E67" s="122">
        <v>56</v>
      </c>
      <c r="F67" s="122">
        <v>7</v>
      </c>
      <c r="G67" s="122">
        <v>32</v>
      </c>
      <c r="H67" s="122">
        <v>9</v>
      </c>
      <c r="I67" s="123">
        <v>178</v>
      </c>
      <c r="J67" s="122">
        <v>25</v>
      </c>
      <c r="K67" s="122">
        <v>1</v>
      </c>
      <c r="L67" s="122">
        <v>55</v>
      </c>
      <c r="M67" s="122">
        <v>18</v>
      </c>
      <c r="N67" s="122">
        <v>23</v>
      </c>
      <c r="O67" s="122">
        <v>1</v>
      </c>
      <c r="P67" s="122">
        <v>7</v>
      </c>
      <c r="Q67" s="123">
        <v>130</v>
      </c>
      <c r="R67" s="123">
        <v>0</v>
      </c>
      <c r="S67" s="122">
        <v>308</v>
      </c>
    </row>
    <row r="68" spans="1:19" ht="21" customHeight="1">
      <c r="A68" s="127" t="s">
        <v>92</v>
      </c>
      <c r="B68" s="122">
        <v>1887</v>
      </c>
      <c r="C68" s="122">
        <v>402</v>
      </c>
      <c r="D68" s="122">
        <v>3809</v>
      </c>
      <c r="E68" s="122">
        <v>3487</v>
      </c>
      <c r="F68" s="122">
        <v>3499</v>
      </c>
      <c r="G68" s="122">
        <v>886</v>
      </c>
      <c r="H68" s="122">
        <v>2268</v>
      </c>
      <c r="I68" s="123">
        <v>16238</v>
      </c>
      <c r="J68" s="122">
        <v>2938</v>
      </c>
      <c r="K68" s="122">
        <v>1204</v>
      </c>
      <c r="L68" s="122">
        <v>7163</v>
      </c>
      <c r="M68" s="122">
        <v>4898</v>
      </c>
      <c r="N68" s="122">
        <v>2088</v>
      </c>
      <c r="O68" s="122">
        <v>372</v>
      </c>
      <c r="P68" s="122">
        <v>2119</v>
      </c>
      <c r="Q68" s="123">
        <v>20782</v>
      </c>
      <c r="R68" s="123">
        <v>123</v>
      </c>
      <c r="S68" s="122">
        <v>37143</v>
      </c>
    </row>
    <row r="69" spans="1:19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19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19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19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19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19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19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19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19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C01C-9ACF-48E8-92C2-B2313B9DD91F}">
  <dimension ref="A1:T94"/>
  <sheetViews>
    <sheetView showGridLines="0" workbookViewId="0"/>
  </sheetViews>
  <sheetFormatPr defaultColWidth="9.625" defaultRowHeight="14.25"/>
  <cols>
    <col min="1" max="1" width="17.75" style="99" customWidth="1"/>
    <col min="2" max="2" width="13.125" style="99" customWidth="1"/>
    <col min="3" max="3" width="17" style="99" customWidth="1"/>
    <col min="4" max="4" width="11.875" style="99" customWidth="1"/>
    <col min="5" max="5" width="12" style="99" customWidth="1"/>
    <col min="6" max="6" width="11.625" style="99" customWidth="1"/>
    <col min="7" max="7" width="12" style="99" customWidth="1"/>
    <col min="8" max="8" width="10.625" style="99" customWidth="1"/>
    <col min="9" max="9" width="11.125" style="99" customWidth="1"/>
    <col min="10" max="10" width="13.5" style="99" customWidth="1"/>
    <col min="11" max="11" width="18" style="99" customWidth="1"/>
    <col min="12" max="12" width="12.125" style="99" customWidth="1"/>
    <col min="13" max="13" width="11.875" style="99" customWidth="1"/>
    <col min="14" max="15" width="12.125" style="99" customWidth="1"/>
    <col min="16" max="16" width="9.75" style="99" customWidth="1"/>
    <col min="17" max="17" width="9.375" style="99" customWidth="1"/>
    <col min="18" max="18" width="11.625" style="99" customWidth="1"/>
    <col min="19" max="19" width="11.75" style="99" customWidth="1"/>
    <col min="20" max="20" width="9.625" style="139"/>
    <col min="21" max="16384" width="9.625" style="99"/>
  </cols>
  <sheetData>
    <row r="1" spans="1:19">
      <c r="A1" s="98"/>
    </row>
    <row r="7" spans="1:19" ht="24.95" customHeight="1">
      <c r="A7" s="100" t="s">
        <v>146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30" customHeight="1">
      <c r="A8" s="102" t="s">
        <v>125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50.1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1"/>
    </row>
    <row r="10" spans="1:19" ht="15.75" customHeight="1">
      <c r="A10" s="104" t="s">
        <v>150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R10" s="106"/>
      <c r="S10" s="107" t="s">
        <v>126</v>
      </c>
    </row>
    <row r="11" spans="1:19" ht="24.95" customHeight="1">
      <c r="A11" s="108"/>
      <c r="B11" s="109" t="s">
        <v>3</v>
      </c>
      <c r="C11" s="109"/>
      <c r="D11" s="109"/>
      <c r="E11" s="109"/>
      <c r="F11" s="109"/>
      <c r="G11" s="109"/>
      <c r="H11" s="109"/>
      <c r="I11" s="110"/>
      <c r="J11" s="109" t="s">
        <v>4</v>
      </c>
      <c r="K11" s="109"/>
      <c r="L11" s="109"/>
      <c r="M11" s="109"/>
      <c r="N11" s="109"/>
      <c r="O11" s="109"/>
      <c r="P11" s="109"/>
      <c r="Q11" s="110"/>
      <c r="R11" s="111" t="s">
        <v>6</v>
      </c>
      <c r="S11" s="112"/>
    </row>
    <row r="12" spans="1:19" ht="24.95" customHeight="1">
      <c r="A12" s="113"/>
      <c r="B12" s="114"/>
      <c r="C12" s="114" t="s">
        <v>5</v>
      </c>
      <c r="D12" s="114" t="s">
        <v>5</v>
      </c>
      <c r="E12" s="114"/>
      <c r="F12" s="114"/>
      <c r="G12" s="114"/>
      <c r="H12" s="114"/>
      <c r="I12" s="115"/>
      <c r="J12" s="114"/>
      <c r="K12" s="114" t="s">
        <v>5</v>
      </c>
      <c r="L12" s="114" t="s">
        <v>5</v>
      </c>
      <c r="M12" s="114"/>
      <c r="N12" s="114"/>
      <c r="O12" s="114"/>
      <c r="P12" s="114"/>
      <c r="Q12" s="115"/>
      <c r="R12" s="115"/>
      <c r="S12" s="114"/>
    </row>
    <row r="13" spans="1:19" ht="24.95" customHeight="1">
      <c r="A13" s="116" t="s">
        <v>37</v>
      </c>
      <c r="B13" s="114" t="s">
        <v>8</v>
      </c>
      <c r="C13" s="114" t="s">
        <v>38</v>
      </c>
      <c r="D13" s="114" t="s">
        <v>9</v>
      </c>
      <c r="E13" s="114" t="s">
        <v>10</v>
      </c>
      <c r="F13" s="114" t="s">
        <v>11</v>
      </c>
      <c r="G13" s="114" t="s">
        <v>10</v>
      </c>
      <c r="H13" s="114" t="s">
        <v>12</v>
      </c>
      <c r="I13" s="115" t="s">
        <v>13</v>
      </c>
      <c r="J13" s="114" t="s">
        <v>8</v>
      </c>
      <c r="K13" s="114" t="s">
        <v>38</v>
      </c>
      <c r="L13" s="114" t="s">
        <v>9</v>
      </c>
      <c r="M13" s="114" t="s">
        <v>10</v>
      </c>
      <c r="N13" s="114" t="s">
        <v>11</v>
      </c>
      <c r="O13" s="114" t="s">
        <v>10</v>
      </c>
      <c r="P13" s="114" t="s">
        <v>12</v>
      </c>
      <c r="Q13" s="115" t="s">
        <v>13</v>
      </c>
      <c r="R13" s="115" t="s">
        <v>110</v>
      </c>
      <c r="S13" s="114" t="s">
        <v>13</v>
      </c>
    </row>
    <row r="14" spans="1:19" ht="24.95" customHeight="1">
      <c r="A14" s="117"/>
      <c r="B14" s="118"/>
      <c r="C14" s="118" t="s">
        <v>17</v>
      </c>
      <c r="D14" s="118" t="s">
        <v>16</v>
      </c>
      <c r="E14" s="118" t="s">
        <v>16</v>
      </c>
      <c r="F14" s="118" t="s">
        <v>15</v>
      </c>
      <c r="G14" s="118" t="s">
        <v>15</v>
      </c>
      <c r="H14" s="118"/>
      <c r="I14" s="119"/>
      <c r="J14" s="118"/>
      <c r="K14" s="118" t="s">
        <v>17</v>
      </c>
      <c r="L14" s="118" t="s">
        <v>16</v>
      </c>
      <c r="M14" s="118" t="s">
        <v>16</v>
      </c>
      <c r="N14" s="118" t="s">
        <v>15</v>
      </c>
      <c r="O14" s="118" t="s">
        <v>15</v>
      </c>
      <c r="P14" s="118"/>
      <c r="Q14" s="119"/>
      <c r="R14" s="119"/>
      <c r="S14" s="118"/>
    </row>
    <row r="15" spans="1:19" ht="15" customHeight="1">
      <c r="A15" s="113" t="s">
        <v>39</v>
      </c>
      <c r="B15" s="120">
        <v>69</v>
      </c>
      <c r="C15" s="120">
        <v>0</v>
      </c>
      <c r="D15" s="120">
        <v>131</v>
      </c>
      <c r="E15" s="120">
        <v>129</v>
      </c>
      <c r="F15" s="120">
        <v>163</v>
      </c>
      <c r="G15" s="120">
        <v>34</v>
      </c>
      <c r="H15" s="120">
        <v>59</v>
      </c>
      <c r="I15" s="121">
        <v>585</v>
      </c>
      <c r="J15" s="120">
        <v>54</v>
      </c>
      <c r="K15" s="120">
        <v>4</v>
      </c>
      <c r="L15" s="120">
        <v>125</v>
      </c>
      <c r="M15" s="120">
        <v>90</v>
      </c>
      <c r="N15" s="120">
        <v>46</v>
      </c>
      <c r="O15" s="120">
        <v>3</v>
      </c>
      <c r="P15" s="120">
        <v>41</v>
      </c>
      <c r="Q15" s="121">
        <v>363</v>
      </c>
      <c r="R15" s="121">
        <v>0</v>
      </c>
      <c r="S15" s="120">
        <v>948</v>
      </c>
    </row>
    <row r="16" spans="1:19" ht="15" customHeight="1">
      <c r="A16" s="113" t="s">
        <v>40</v>
      </c>
      <c r="B16" s="120">
        <v>20</v>
      </c>
      <c r="C16" s="120">
        <v>0</v>
      </c>
      <c r="D16" s="120">
        <v>4</v>
      </c>
      <c r="E16" s="120">
        <v>3</v>
      </c>
      <c r="F16" s="120">
        <v>6</v>
      </c>
      <c r="G16" s="120">
        <v>3</v>
      </c>
      <c r="H16" s="120">
        <v>9</v>
      </c>
      <c r="I16" s="121">
        <v>45</v>
      </c>
      <c r="J16" s="120">
        <v>8</v>
      </c>
      <c r="K16" s="120">
        <v>0</v>
      </c>
      <c r="L16" s="120">
        <v>14</v>
      </c>
      <c r="M16" s="120">
        <v>7</v>
      </c>
      <c r="N16" s="120">
        <v>1</v>
      </c>
      <c r="O16" s="120">
        <v>2</v>
      </c>
      <c r="P16" s="120">
        <v>1</v>
      </c>
      <c r="Q16" s="121">
        <v>33</v>
      </c>
      <c r="R16" s="121">
        <v>1</v>
      </c>
      <c r="S16" s="120">
        <v>79</v>
      </c>
    </row>
    <row r="17" spans="1:19" ht="15" customHeight="1">
      <c r="A17" s="113" t="s">
        <v>41</v>
      </c>
      <c r="B17" s="120">
        <v>77</v>
      </c>
      <c r="C17" s="120">
        <v>2</v>
      </c>
      <c r="D17" s="120">
        <v>83</v>
      </c>
      <c r="E17" s="120">
        <v>49</v>
      </c>
      <c r="F17" s="120">
        <v>85</v>
      </c>
      <c r="G17" s="120">
        <v>15</v>
      </c>
      <c r="H17" s="120">
        <v>42</v>
      </c>
      <c r="I17" s="121">
        <v>353</v>
      </c>
      <c r="J17" s="120">
        <v>65</v>
      </c>
      <c r="K17" s="120">
        <v>44</v>
      </c>
      <c r="L17" s="120">
        <v>263</v>
      </c>
      <c r="M17" s="120">
        <v>154</v>
      </c>
      <c r="N17" s="120">
        <v>39</v>
      </c>
      <c r="O17" s="120">
        <v>6</v>
      </c>
      <c r="P17" s="120">
        <v>66</v>
      </c>
      <c r="Q17" s="121">
        <v>637</v>
      </c>
      <c r="R17" s="121">
        <v>8</v>
      </c>
      <c r="S17" s="120">
        <v>998</v>
      </c>
    </row>
    <row r="18" spans="1:19" ht="15" customHeight="1">
      <c r="A18" s="117" t="s">
        <v>42</v>
      </c>
      <c r="B18" s="122">
        <v>41</v>
      </c>
      <c r="C18" s="122">
        <v>1</v>
      </c>
      <c r="D18" s="122">
        <v>92</v>
      </c>
      <c r="E18" s="122">
        <v>70</v>
      </c>
      <c r="F18" s="122">
        <v>96</v>
      </c>
      <c r="G18" s="122">
        <v>7</v>
      </c>
      <c r="H18" s="122">
        <v>32</v>
      </c>
      <c r="I18" s="123">
        <v>339</v>
      </c>
      <c r="J18" s="122">
        <v>51</v>
      </c>
      <c r="K18" s="122">
        <v>3</v>
      </c>
      <c r="L18" s="122">
        <v>54</v>
      </c>
      <c r="M18" s="122">
        <v>36</v>
      </c>
      <c r="N18" s="122">
        <v>17</v>
      </c>
      <c r="O18" s="122">
        <v>1</v>
      </c>
      <c r="P18" s="122">
        <v>24</v>
      </c>
      <c r="Q18" s="123">
        <v>186</v>
      </c>
      <c r="R18" s="123">
        <v>0</v>
      </c>
      <c r="S18" s="122">
        <v>525</v>
      </c>
    </row>
    <row r="19" spans="1:19" ht="15" customHeight="1">
      <c r="A19" s="113" t="s">
        <v>43</v>
      </c>
      <c r="B19" s="120">
        <v>156</v>
      </c>
      <c r="C19" s="120">
        <v>202</v>
      </c>
      <c r="D19" s="120">
        <v>328</v>
      </c>
      <c r="E19" s="120">
        <v>265</v>
      </c>
      <c r="F19" s="120">
        <v>253</v>
      </c>
      <c r="G19" s="120">
        <v>57</v>
      </c>
      <c r="H19" s="120">
        <v>158</v>
      </c>
      <c r="I19" s="121">
        <v>1419</v>
      </c>
      <c r="J19" s="120">
        <v>346</v>
      </c>
      <c r="K19" s="120">
        <v>325</v>
      </c>
      <c r="L19" s="120">
        <v>832</v>
      </c>
      <c r="M19" s="120">
        <v>551</v>
      </c>
      <c r="N19" s="120">
        <v>191</v>
      </c>
      <c r="O19" s="120">
        <v>51</v>
      </c>
      <c r="P19" s="120">
        <v>161</v>
      </c>
      <c r="Q19" s="121">
        <v>2457</v>
      </c>
      <c r="R19" s="121">
        <v>8</v>
      </c>
      <c r="S19" s="120">
        <v>3884</v>
      </c>
    </row>
    <row r="20" spans="1:19" ht="15" customHeight="1">
      <c r="A20" s="113" t="s">
        <v>44</v>
      </c>
      <c r="B20" s="120">
        <v>43</v>
      </c>
      <c r="C20" s="120">
        <v>0</v>
      </c>
      <c r="D20" s="120">
        <v>90</v>
      </c>
      <c r="E20" s="120">
        <v>54</v>
      </c>
      <c r="F20" s="120">
        <v>42</v>
      </c>
      <c r="G20" s="120">
        <v>14</v>
      </c>
      <c r="H20" s="120">
        <v>34</v>
      </c>
      <c r="I20" s="121">
        <v>277</v>
      </c>
      <c r="J20" s="120">
        <v>60</v>
      </c>
      <c r="K20" s="120">
        <v>24</v>
      </c>
      <c r="L20" s="120">
        <v>148</v>
      </c>
      <c r="M20" s="120">
        <v>74</v>
      </c>
      <c r="N20" s="120">
        <v>30</v>
      </c>
      <c r="O20" s="120">
        <v>0</v>
      </c>
      <c r="P20" s="120">
        <v>33</v>
      </c>
      <c r="Q20" s="121">
        <v>369</v>
      </c>
      <c r="R20" s="121">
        <v>2</v>
      </c>
      <c r="S20" s="120">
        <v>648</v>
      </c>
    </row>
    <row r="21" spans="1:19" ht="15" customHeight="1">
      <c r="A21" s="113" t="s">
        <v>45</v>
      </c>
      <c r="B21" s="120">
        <v>1</v>
      </c>
      <c r="C21" s="120">
        <v>3</v>
      </c>
      <c r="D21" s="120">
        <v>11</v>
      </c>
      <c r="E21" s="120">
        <v>8</v>
      </c>
      <c r="F21" s="120">
        <v>13</v>
      </c>
      <c r="G21" s="120">
        <v>0</v>
      </c>
      <c r="H21" s="120">
        <v>8</v>
      </c>
      <c r="I21" s="121">
        <v>44</v>
      </c>
      <c r="J21" s="120">
        <v>34</v>
      </c>
      <c r="K21" s="120">
        <v>21</v>
      </c>
      <c r="L21" s="120">
        <v>46</v>
      </c>
      <c r="M21" s="120">
        <v>83</v>
      </c>
      <c r="N21" s="120">
        <v>23</v>
      </c>
      <c r="O21" s="120">
        <v>3</v>
      </c>
      <c r="P21" s="120">
        <v>25</v>
      </c>
      <c r="Q21" s="121">
        <v>235</v>
      </c>
      <c r="R21" s="121">
        <v>2</v>
      </c>
      <c r="S21" s="120">
        <v>281</v>
      </c>
    </row>
    <row r="22" spans="1:19" ht="15" customHeight="1">
      <c r="A22" s="117" t="s">
        <v>46</v>
      </c>
      <c r="B22" s="122">
        <v>0</v>
      </c>
      <c r="C22" s="122">
        <v>4</v>
      </c>
      <c r="D22" s="122">
        <v>13</v>
      </c>
      <c r="E22" s="122">
        <v>12</v>
      </c>
      <c r="F22" s="122">
        <v>17</v>
      </c>
      <c r="G22" s="122">
        <v>5</v>
      </c>
      <c r="H22" s="122">
        <v>10</v>
      </c>
      <c r="I22" s="123">
        <v>61</v>
      </c>
      <c r="J22" s="122">
        <v>6</v>
      </c>
      <c r="K22" s="122">
        <v>1</v>
      </c>
      <c r="L22" s="122">
        <v>18</v>
      </c>
      <c r="M22" s="122">
        <v>11</v>
      </c>
      <c r="N22" s="122">
        <v>10</v>
      </c>
      <c r="O22" s="122">
        <v>1</v>
      </c>
      <c r="P22" s="122">
        <v>9</v>
      </c>
      <c r="Q22" s="123">
        <v>56</v>
      </c>
      <c r="R22" s="123">
        <v>2</v>
      </c>
      <c r="S22" s="122">
        <v>119</v>
      </c>
    </row>
    <row r="23" spans="1:19" ht="15" customHeight="1">
      <c r="A23" s="113" t="s">
        <v>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1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1</v>
      </c>
      <c r="P23" s="120">
        <v>30</v>
      </c>
      <c r="Q23" s="121">
        <v>31</v>
      </c>
      <c r="R23" s="121">
        <v>0</v>
      </c>
      <c r="S23" s="120">
        <v>31</v>
      </c>
    </row>
    <row r="24" spans="1:19" ht="15" customHeight="1">
      <c r="A24" s="113" t="s">
        <v>48</v>
      </c>
      <c r="B24" s="120">
        <v>112</v>
      </c>
      <c r="C24" s="120">
        <v>24</v>
      </c>
      <c r="D24" s="120">
        <v>218</v>
      </c>
      <c r="E24" s="120">
        <v>85</v>
      </c>
      <c r="F24" s="120">
        <v>127</v>
      </c>
      <c r="G24" s="120">
        <v>59</v>
      </c>
      <c r="H24" s="120">
        <v>209</v>
      </c>
      <c r="I24" s="121">
        <v>834</v>
      </c>
      <c r="J24" s="120">
        <v>182</v>
      </c>
      <c r="K24" s="120">
        <v>77</v>
      </c>
      <c r="L24" s="120">
        <v>1028</v>
      </c>
      <c r="M24" s="120">
        <v>547</v>
      </c>
      <c r="N24" s="120">
        <v>202</v>
      </c>
      <c r="O24" s="120">
        <v>47</v>
      </c>
      <c r="P24" s="120">
        <v>199</v>
      </c>
      <c r="Q24" s="121">
        <v>2282</v>
      </c>
      <c r="R24" s="121">
        <v>0</v>
      </c>
      <c r="S24" s="120">
        <v>3116</v>
      </c>
    </row>
    <row r="25" spans="1:19" ht="15" customHeight="1">
      <c r="A25" s="113" t="s">
        <v>49</v>
      </c>
      <c r="B25" s="120">
        <v>64</v>
      </c>
      <c r="C25" s="120">
        <v>1</v>
      </c>
      <c r="D25" s="120">
        <v>131</v>
      </c>
      <c r="E25" s="120">
        <v>126</v>
      </c>
      <c r="F25" s="120">
        <v>149</v>
      </c>
      <c r="G25" s="120">
        <v>45</v>
      </c>
      <c r="H25" s="120">
        <v>78</v>
      </c>
      <c r="I25" s="121">
        <v>594</v>
      </c>
      <c r="J25" s="120">
        <v>162</v>
      </c>
      <c r="K25" s="120">
        <v>21</v>
      </c>
      <c r="L25" s="120">
        <v>276</v>
      </c>
      <c r="M25" s="120">
        <v>271</v>
      </c>
      <c r="N25" s="120">
        <v>16</v>
      </c>
      <c r="O25" s="120">
        <v>83</v>
      </c>
      <c r="P25" s="120">
        <v>117</v>
      </c>
      <c r="Q25" s="121">
        <v>946</v>
      </c>
      <c r="R25" s="121">
        <v>0</v>
      </c>
      <c r="S25" s="120">
        <v>1540</v>
      </c>
    </row>
    <row r="26" spans="1:19" ht="15" customHeight="1">
      <c r="A26" s="117" t="s">
        <v>50</v>
      </c>
      <c r="B26" s="122">
        <v>0</v>
      </c>
      <c r="C26" s="122">
        <v>0</v>
      </c>
      <c r="D26" s="122">
        <v>21</v>
      </c>
      <c r="E26" s="122">
        <v>4</v>
      </c>
      <c r="F26" s="122">
        <v>0</v>
      </c>
      <c r="G26" s="122">
        <v>0</v>
      </c>
      <c r="H26" s="122">
        <v>0</v>
      </c>
      <c r="I26" s="123">
        <v>25</v>
      </c>
      <c r="J26" s="122">
        <v>4</v>
      </c>
      <c r="K26" s="122">
        <v>0</v>
      </c>
      <c r="L26" s="122">
        <v>43</v>
      </c>
      <c r="M26" s="122">
        <v>24</v>
      </c>
      <c r="N26" s="122">
        <v>0</v>
      </c>
      <c r="O26" s="122">
        <v>5</v>
      </c>
      <c r="P26" s="122">
        <v>6</v>
      </c>
      <c r="Q26" s="123">
        <v>82</v>
      </c>
      <c r="R26" s="123">
        <v>0</v>
      </c>
      <c r="S26" s="122">
        <v>107</v>
      </c>
    </row>
    <row r="27" spans="1:19" ht="15" customHeight="1">
      <c r="A27" s="113" t="s">
        <v>51</v>
      </c>
      <c r="B27" s="120">
        <v>26</v>
      </c>
      <c r="C27" s="120">
        <v>4</v>
      </c>
      <c r="D27" s="120">
        <v>73</v>
      </c>
      <c r="E27" s="120">
        <v>13</v>
      </c>
      <c r="F27" s="120">
        <v>31</v>
      </c>
      <c r="G27" s="120">
        <v>4</v>
      </c>
      <c r="H27" s="120">
        <v>31</v>
      </c>
      <c r="I27" s="121">
        <v>182</v>
      </c>
      <c r="J27" s="120">
        <v>12</v>
      </c>
      <c r="K27" s="120">
        <v>0</v>
      </c>
      <c r="L27" s="120">
        <v>29</v>
      </c>
      <c r="M27" s="120">
        <v>9</v>
      </c>
      <c r="N27" s="120">
        <v>4</v>
      </c>
      <c r="O27" s="120">
        <v>0</v>
      </c>
      <c r="P27" s="120">
        <v>8</v>
      </c>
      <c r="Q27" s="121">
        <v>62</v>
      </c>
      <c r="R27" s="121">
        <v>1</v>
      </c>
      <c r="S27" s="120">
        <v>245</v>
      </c>
    </row>
    <row r="28" spans="1:19" ht="15" customHeight="1">
      <c r="A28" s="113" t="s">
        <v>52</v>
      </c>
      <c r="B28" s="120">
        <v>60</v>
      </c>
      <c r="C28" s="120">
        <v>3</v>
      </c>
      <c r="D28" s="120">
        <v>67</v>
      </c>
      <c r="E28" s="120">
        <v>90</v>
      </c>
      <c r="F28" s="120">
        <v>109</v>
      </c>
      <c r="G28" s="120">
        <v>8</v>
      </c>
      <c r="H28" s="120">
        <v>62</v>
      </c>
      <c r="I28" s="121">
        <v>399</v>
      </c>
      <c r="J28" s="120">
        <v>99</v>
      </c>
      <c r="K28" s="120">
        <v>8</v>
      </c>
      <c r="L28" s="120">
        <v>227</v>
      </c>
      <c r="M28" s="120">
        <v>194</v>
      </c>
      <c r="N28" s="120">
        <v>96</v>
      </c>
      <c r="O28" s="120">
        <v>17</v>
      </c>
      <c r="P28" s="120">
        <v>47</v>
      </c>
      <c r="Q28" s="121">
        <v>688</v>
      </c>
      <c r="R28" s="121">
        <v>3</v>
      </c>
      <c r="S28" s="120">
        <v>1090</v>
      </c>
    </row>
    <row r="29" spans="1:19" ht="15" customHeight="1">
      <c r="A29" s="113" t="s">
        <v>53</v>
      </c>
      <c r="B29" s="120">
        <v>53</v>
      </c>
      <c r="C29" s="120">
        <v>8</v>
      </c>
      <c r="D29" s="120">
        <v>137</v>
      </c>
      <c r="E29" s="120">
        <v>105</v>
      </c>
      <c r="F29" s="120">
        <v>143</v>
      </c>
      <c r="G29" s="120">
        <v>23</v>
      </c>
      <c r="H29" s="120">
        <v>89</v>
      </c>
      <c r="I29" s="121">
        <v>558</v>
      </c>
      <c r="J29" s="120">
        <v>34</v>
      </c>
      <c r="K29" s="120">
        <v>8</v>
      </c>
      <c r="L29" s="120">
        <v>121</v>
      </c>
      <c r="M29" s="120">
        <v>107</v>
      </c>
      <c r="N29" s="120">
        <v>29</v>
      </c>
      <c r="O29" s="120">
        <v>6</v>
      </c>
      <c r="P29" s="120">
        <v>51</v>
      </c>
      <c r="Q29" s="121">
        <v>356</v>
      </c>
      <c r="R29" s="121">
        <v>2</v>
      </c>
      <c r="S29" s="120">
        <v>916</v>
      </c>
    </row>
    <row r="30" spans="1:19" ht="15" customHeight="1">
      <c r="A30" s="117" t="s">
        <v>54</v>
      </c>
      <c r="B30" s="122">
        <v>23</v>
      </c>
      <c r="C30" s="122">
        <v>0</v>
      </c>
      <c r="D30" s="122">
        <v>69</v>
      </c>
      <c r="E30" s="122">
        <v>38</v>
      </c>
      <c r="F30" s="122">
        <v>54</v>
      </c>
      <c r="G30" s="122">
        <v>30</v>
      </c>
      <c r="H30" s="122">
        <v>40</v>
      </c>
      <c r="I30" s="123">
        <v>254</v>
      </c>
      <c r="J30" s="122">
        <v>4</v>
      </c>
      <c r="K30" s="122">
        <v>0</v>
      </c>
      <c r="L30" s="122">
        <v>26</v>
      </c>
      <c r="M30" s="122">
        <v>19</v>
      </c>
      <c r="N30" s="122">
        <v>3</v>
      </c>
      <c r="O30" s="122">
        <v>1</v>
      </c>
      <c r="P30" s="122">
        <v>23</v>
      </c>
      <c r="Q30" s="123">
        <v>76</v>
      </c>
      <c r="R30" s="123">
        <v>0</v>
      </c>
      <c r="S30" s="122">
        <v>330</v>
      </c>
    </row>
    <row r="31" spans="1:19" ht="15" customHeight="1">
      <c r="A31" s="113" t="s">
        <v>55</v>
      </c>
      <c r="B31" s="120">
        <v>33</v>
      </c>
      <c r="C31" s="120">
        <v>2</v>
      </c>
      <c r="D31" s="120">
        <v>140</v>
      </c>
      <c r="E31" s="120">
        <v>27</v>
      </c>
      <c r="F31" s="120">
        <v>31</v>
      </c>
      <c r="G31" s="120">
        <v>0</v>
      </c>
      <c r="H31" s="120">
        <v>80</v>
      </c>
      <c r="I31" s="121">
        <v>313</v>
      </c>
      <c r="J31" s="120">
        <v>26</v>
      </c>
      <c r="K31" s="120">
        <v>10</v>
      </c>
      <c r="L31" s="120">
        <v>36</v>
      </c>
      <c r="M31" s="120">
        <v>22</v>
      </c>
      <c r="N31" s="120">
        <v>6</v>
      </c>
      <c r="O31" s="120">
        <v>1</v>
      </c>
      <c r="P31" s="120">
        <v>46</v>
      </c>
      <c r="Q31" s="121">
        <v>147</v>
      </c>
      <c r="R31" s="121">
        <v>1</v>
      </c>
      <c r="S31" s="120">
        <v>461</v>
      </c>
    </row>
    <row r="32" spans="1:19" ht="15" customHeight="1">
      <c r="A32" s="113" t="s">
        <v>56</v>
      </c>
      <c r="B32" s="120">
        <v>45</v>
      </c>
      <c r="C32" s="120">
        <v>6</v>
      </c>
      <c r="D32" s="120">
        <v>84</v>
      </c>
      <c r="E32" s="120">
        <v>90</v>
      </c>
      <c r="F32" s="120">
        <v>144</v>
      </c>
      <c r="G32" s="120">
        <v>57</v>
      </c>
      <c r="H32" s="120">
        <v>84</v>
      </c>
      <c r="I32" s="121">
        <v>510</v>
      </c>
      <c r="J32" s="120">
        <v>32</v>
      </c>
      <c r="K32" s="120">
        <v>8</v>
      </c>
      <c r="L32" s="120">
        <v>89</v>
      </c>
      <c r="M32" s="120">
        <v>77</v>
      </c>
      <c r="N32" s="120">
        <v>9</v>
      </c>
      <c r="O32" s="120">
        <v>11</v>
      </c>
      <c r="P32" s="120">
        <v>45</v>
      </c>
      <c r="Q32" s="121">
        <v>271</v>
      </c>
      <c r="R32" s="121">
        <v>1</v>
      </c>
      <c r="S32" s="120">
        <v>782</v>
      </c>
    </row>
    <row r="33" spans="1:19" ht="15" customHeight="1">
      <c r="A33" s="113" t="s">
        <v>57</v>
      </c>
      <c r="B33" s="120">
        <v>47</v>
      </c>
      <c r="C33" s="120">
        <v>3</v>
      </c>
      <c r="D33" s="120">
        <v>42</v>
      </c>
      <c r="E33" s="120">
        <v>75</v>
      </c>
      <c r="F33" s="120">
        <v>102</v>
      </c>
      <c r="G33" s="120">
        <v>33</v>
      </c>
      <c r="H33" s="120">
        <v>72</v>
      </c>
      <c r="I33" s="121">
        <v>374</v>
      </c>
      <c r="J33" s="120">
        <v>68</v>
      </c>
      <c r="K33" s="120">
        <v>6</v>
      </c>
      <c r="L33" s="120">
        <v>117</v>
      </c>
      <c r="M33" s="120">
        <v>99</v>
      </c>
      <c r="N33" s="120">
        <v>37</v>
      </c>
      <c r="O33" s="120">
        <v>12</v>
      </c>
      <c r="P33" s="120">
        <v>55</v>
      </c>
      <c r="Q33" s="121">
        <v>394</v>
      </c>
      <c r="R33" s="121">
        <v>2</v>
      </c>
      <c r="S33" s="120">
        <v>770</v>
      </c>
    </row>
    <row r="34" spans="1:19" ht="15" customHeight="1">
      <c r="A34" s="117" t="s">
        <v>58</v>
      </c>
      <c r="B34" s="122">
        <v>7</v>
      </c>
      <c r="C34" s="122">
        <v>0</v>
      </c>
      <c r="D34" s="122">
        <v>31</v>
      </c>
      <c r="E34" s="122">
        <v>29</v>
      </c>
      <c r="F34" s="122">
        <v>38</v>
      </c>
      <c r="G34" s="122">
        <v>10</v>
      </c>
      <c r="H34" s="122">
        <v>20</v>
      </c>
      <c r="I34" s="123">
        <v>135</v>
      </c>
      <c r="J34" s="122">
        <v>6</v>
      </c>
      <c r="K34" s="122">
        <v>1</v>
      </c>
      <c r="L34" s="122">
        <v>11</v>
      </c>
      <c r="M34" s="122">
        <v>7</v>
      </c>
      <c r="N34" s="122">
        <v>4</v>
      </c>
      <c r="O34" s="122">
        <v>0</v>
      </c>
      <c r="P34" s="122">
        <v>7</v>
      </c>
      <c r="Q34" s="123">
        <v>36</v>
      </c>
      <c r="R34" s="123">
        <v>2</v>
      </c>
      <c r="S34" s="122">
        <v>173</v>
      </c>
    </row>
    <row r="35" spans="1:19" ht="15" customHeight="1">
      <c r="A35" s="113" t="s">
        <v>59</v>
      </c>
      <c r="B35" s="120">
        <v>10</v>
      </c>
      <c r="C35" s="120">
        <v>2</v>
      </c>
      <c r="D35" s="120">
        <v>16</v>
      </c>
      <c r="E35" s="120">
        <v>31</v>
      </c>
      <c r="F35" s="120">
        <v>39</v>
      </c>
      <c r="G35" s="120">
        <v>8</v>
      </c>
      <c r="H35" s="120">
        <v>21</v>
      </c>
      <c r="I35" s="121">
        <v>127</v>
      </c>
      <c r="J35" s="120">
        <v>53</v>
      </c>
      <c r="K35" s="120">
        <v>33</v>
      </c>
      <c r="L35" s="120">
        <v>176</v>
      </c>
      <c r="M35" s="120">
        <v>75</v>
      </c>
      <c r="N35" s="120">
        <v>48</v>
      </c>
      <c r="O35" s="120">
        <v>4</v>
      </c>
      <c r="P35" s="120">
        <v>34</v>
      </c>
      <c r="Q35" s="121">
        <v>423</v>
      </c>
      <c r="R35" s="121">
        <v>8</v>
      </c>
      <c r="S35" s="120">
        <v>558</v>
      </c>
    </row>
    <row r="36" spans="1:19" ht="15" customHeight="1">
      <c r="A36" s="113" t="s">
        <v>60</v>
      </c>
      <c r="B36" s="120">
        <v>2</v>
      </c>
      <c r="C36" s="120">
        <v>0</v>
      </c>
      <c r="D36" s="120">
        <v>3</v>
      </c>
      <c r="E36" s="120">
        <v>3</v>
      </c>
      <c r="F36" s="120">
        <v>4</v>
      </c>
      <c r="G36" s="120">
        <v>2</v>
      </c>
      <c r="H36" s="120">
        <v>8</v>
      </c>
      <c r="I36" s="121">
        <v>22</v>
      </c>
      <c r="J36" s="120">
        <v>44</v>
      </c>
      <c r="K36" s="120">
        <v>13</v>
      </c>
      <c r="L36" s="120">
        <v>103</v>
      </c>
      <c r="M36" s="120">
        <v>85</v>
      </c>
      <c r="N36" s="120">
        <v>32</v>
      </c>
      <c r="O36" s="120">
        <v>0</v>
      </c>
      <c r="P36" s="120">
        <v>48</v>
      </c>
      <c r="Q36" s="121">
        <v>325</v>
      </c>
      <c r="R36" s="121">
        <v>0</v>
      </c>
      <c r="S36" s="120">
        <v>347</v>
      </c>
    </row>
    <row r="37" spans="1:19" ht="15" customHeight="1">
      <c r="A37" s="113" t="s">
        <v>61</v>
      </c>
      <c r="B37" s="120">
        <v>10</v>
      </c>
      <c r="C37" s="120">
        <v>17</v>
      </c>
      <c r="D37" s="120">
        <v>53</v>
      </c>
      <c r="E37" s="120">
        <v>84</v>
      </c>
      <c r="F37" s="120">
        <v>143</v>
      </c>
      <c r="G37" s="120">
        <v>11</v>
      </c>
      <c r="H37" s="120">
        <v>84</v>
      </c>
      <c r="I37" s="121">
        <v>402</v>
      </c>
      <c r="J37" s="120">
        <v>78</v>
      </c>
      <c r="K37" s="120">
        <v>32</v>
      </c>
      <c r="L37" s="120">
        <v>226</v>
      </c>
      <c r="M37" s="120">
        <v>164</v>
      </c>
      <c r="N37" s="120">
        <v>57</v>
      </c>
      <c r="O37" s="120">
        <v>5</v>
      </c>
      <c r="P37" s="120">
        <v>63</v>
      </c>
      <c r="Q37" s="121">
        <v>625</v>
      </c>
      <c r="R37" s="121">
        <v>4</v>
      </c>
      <c r="S37" s="120">
        <v>1031</v>
      </c>
    </row>
    <row r="38" spans="1:19" ht="15" customHeight="1">
      <c r="A38" s="117" t="s">
        <v>62</v>
      </c>
      <c r="B38" s="122">
        <v>13</v>
      </c>
      <c r="C38" s="122">
        <v>1</v>
      </c>
      <c r="D38" s="122">
        <v>63</v>
      </c>
      <c r="E38" s="122">
        <v>53</v>
      </c>
      <c r="F38" s="122">
        <v>48</v>
      </c>
      <c r="G38" s="122">
        <v>6</v>
      </c>
      <c r="H38" s="122">
        <v>25</v>
      </c>
      <c r="I38" s="123">
        <v>209</v>
      </c>
      <c r="J38" s="122">
        <v>20</v>
      </c>
      <c r="K38" s="122">
        <v>3</v>
      </c>
      <c r="L38" s="122">
        <v>37</v>
      </c>
      <c r="M38" s="122">
        <v>60</v>
      </c>
      <c r="N38" s="122">
        <v>12</v>
      </c>
      <c r="O38" s="122">
        <v>1</v>
      </c>
      <c r="P38" s="122">
        <v>15</v>
      </c>
      <c r="Q38" s="123">
        <v>148</v>
      </c>
      <c r="R38" s="123">
        <v>1</v>
      </c>
      <c r="S38" s="122">
        <v>358</v>
      </c>
    </row>
    <row r="39" spans="1:19" ht="15" customHeight="1">
      <c r="A39" s="113" t="s">
        <v>63</v>
      </c>
      <c r="B39" s="120">
        <v>40</v>
      </c>
      <c r="C39" s="120">
        <v>3</v>
      </c>
      <c r="D39" s="120">
        <v>127</v>
      </c>
      <c r="E39" s="120">
        <v>124</v>
      </c>
      <c r="F39" s="120">
        <v>28</v>
      </c>
      <c r="G39" s="120">
        <v>84</v>
      </c>
      <c r="H39" s="120">
        <v>22</v>
      </c>
      <c r="I39" s="121">
        <v>428</v>
      </c>
      <c r="J39" s="120">
        <v>37</v>
      </c>
      <c r="K39" s="120">
        <v>1</v>
      </c>
      <c r="L39" s="120">
        <v>84</v>
      </c>
      <c r="M39" s="120">
        <v>39</v>
      </c>
      <c r="N39" s="120">
        <v>37</v>
      </c>
      <c r="O39" s="120">
        <v>20</v>
      </c>
      <c r="P39" s="120">
        <v>38</v>
      </c>
      <c r="Q39" s="121">
        <v>256</v>
      </c>
      <c r="R39" s="121">
        <v>1</v>
      </c>
      <c r="S39" s="120">
        <v>685</v>
      </c>
    </row>
    <row r="40" spans="1:19" ht="15" customHeight="1">
      <c r="A40" s="113" t="s">
        <v>64</v>
      </c>
      <c r="B40" s="120">
        <v>43</v>
      </c>
      <c r="C40" s="120">
        <v>26</v>
      </c>
      <c r="D40" s="120">
        <v>66</v>
      </c>
      <c r="E40" s="120">
        <v>91</v>
      </c>
      <c r="F40" s="120">
        <v>154</v>
      </c>
      <c r="G40" s="120">
        <v>14</v>
      </c>
      <c r="H40" s="120">
        <v>73</v>
      </c>
      <c r="I40" s="121">
        <v>467</v>
      </c>
      <c r="J40" s="120">
        <v>109</v>
      </c>
      <c r="K40" s="120">
        <v>29</v>
      </c>
      <c r="L40" s="120">
        <v>123</v>
      </c>
      <c r="M40" s="120">
        <v>111</v>
      </c>
      <c r="N40" s="120">
        <v>48</v>
      </c>
      <c r="O40" s="120">
        <v>2</v>
      </c>
      <c r="P40" s="120">
        <v>43</v>
      </c>
      <c r="Q40" s="121">
        <v>465</v>
      </c>
      <c r="R40" s="121">
        <v>0</v>
      </c>
      <c r="S40" s="120">
        <v>932</v>
      </c>
    </row>
    <row r="41" spans="1:19" ht="15" customHeight="1">
      <c r="A41" s="113" t="s">
        <v>65</v>
      </c>
      <c r="B41" s="120">
        <v>42</v>
      </c>
      <c r="C41" s="120">
        <v>1</v>
      </c>
      <c r="D41" s="120">
        <v>54</v>
      </c>
      <c r="E41" s="120">
        <v>12</v>
      </c>
      <c r="F41" s="120">
        <v>28</v>
      </c>
      <c r="G41" s="120">
        <v>6</v>
      </c>
      <c r="H41" s="120">
        <v>24</v>
      </c>
      <c r="I41" s="121">
        <v>167</v>
      </c>
      <c r="J41" s="120">
        <v>0</v>
      </c>
      <c r="K41" s="120">
        <v>0</v>
      </c>
      <c r="L41" s="120">
        <v>6</v>
      </c>
      <c r="M41" s="120">
        <v>2</v>
      </c>
      <c r="N41" s="120">
        <v>3</v>
      </c>
      <c r="O41" s="120">
        <v>0</v>
      </c>
      <c r="P41" s="120">
        <v>8</v>
      </c>
      <c r="Q41" s="121">
        <v>19</v>
      </c>
      <c r="R41" s="121">
        <v>0</v>
      </c>
      <c r="S41" s="120">
        <v>186</v>
      </c>
    </row>
    <row r="42" spans="1:19" ht="15" customHeight="1">
      <c r="A42" s="117" t="s">
        <v>66</v>
      </c>
      <c r="B42" s="122">
        <v>15</v>
      </c>
      <c r="C42" s="122">
        <v>3</v>
      </c>
      <c r="D42" s="122">
        <v>44</v>
      </c>
      <c r="E42" s="122">
        <v>32</v>
      </c>
      <c r="F42" s="122">
        <v>27</v>
      </c>
      <c r="G42" s="122">
        <v>5</v>
      </c>
      <c r="H42" s="122">
        <v>33</v>
      </c>
      <c r="I42" s="123">
        <v>159</v>
      </c>
      <c r="J42" s="122">
        <v>9</v>
      </c>
      <c r="K42" s="122">
        <v>1</v>
      </c>
      <c r="L42" s="122">
        <v>27</v>
      </c>
      <c r="M42" s="122">
        <v>12</v>
      </c>
      <c r="N42" s="122">
        <v>3</v>
      </c>
      <c r="O42" s="122">
        <v>0</v>
      </c>
      <c r="P42" s="122">
        <v>17</v>
      </c>
      <c r="Q42" s="123">
        <v>69</v>
      </c>
      <c r="R42" s="123">
        <v>0</v>
      </c>
      <c r="S42" s="122">
        <v>228</v>
      </c>
    </row>
    <row r="43" spans="1:19" ht="15" customHeight="1">
      <c r="A43" s="113" t="s">
        <v>67</v>
      </c>
      <c r="B43" s="120">
        <v>17</v>
      </c>
      <c r="C43" s="120">
        <v>1</v>
      </c>
      <c r="D43" s="120">
        <v>38</v>
      </c>
      <c r="E43" s="120">
        <v>7</v>
      </c>
      <c r="F43" s="120">
        <v>6</v>
      </c>
      <c r="G43" s="120">
        <v>2</v>
      </c>
      <c r="H43" s="120">
        <v>8</v>
      </c>
      <c r="I43" s="121">
        <v>79</v>
      </c>
      <c r="J43" s="120">
        <v>23</v>
      </c>
      <c r="K43" s="120">
        <v>5</v>
      </c>
      <c r="L43" s="120">
        <v>66</v>
      </c>
      <c r="M43" s="120">
        <v>89</v>
      </c>
      <c r="N43" s="120">
        <v>0</v>
      </c>
      <c r="O43" s="120">
        <v>16</v>
      </c>
      <c r="P43" s="120">
        <v>26</v>
      </c>
      <c r="Q43" s="121">
        <v>225</v>
      </c>
      <c r="R43" s="121">
        <v>7</v>
      </c>
      <c r="S43" s="120">
        <v>311</v>
      </c>
    </row>
    <row r="44" spans="1:19" ht="15" customHeight="1">
      <c r="A44" s="113" t="s">
        <v>68</v>
      </c>
      <c r="B44" s="120">
        <v>4</v>
      </c>
      <c r="C44" s="120">
        <v>0</v>
      </c>
      <c r="D44" s="120">
        <v>13</v>
      </c>
      <c r="E44" s="120">
        <v>4</v>
      </c>
      <c r="F44" s="120">
        <v>13</v>
      </c>
      <c r="G44" s="120">
        <v>4</v>
      </c>
      <c r="H44" s="120">
        <v>13</v>
      </c>
      <c r="I44" s="121">
        <v>51</v>
      </c>
      <c r="J44" s="120">
        <v>9</v>
      </c>
      <c r="K44" s="120">
        <v>0</v>
      </c>
      <c r="L44" s="120">
        <v>21</v>
      </c>
      <c r="M44" s="120">
        <v>4</v>
      </c>
      <c r="N44" s="120">
        <v>5</v>
      </c>
      <c r="O44" s="120">
        <v>1</v>
      </c>
      <c r="P44" s="120">
        <v>11</v>
      </c>
      <c r="Q44" s="121">
        <v>51</v>
      </c>
      <c r="R44" s="121">
        <v>0</v>
      </c>
      <c r="S44" s="120">
        <v>102</v>
      </c>
    </row>
    <row r="45" spans="1:19" ht="15" customHeight="1">
      <c r="A45" s="113" t="s">
        <v>69</v>
      </c>
      <c r="B45" s="120">
        <v>8</v>
      </c>
      <c r="C45" s="120">
        <v>10</v>
      </c>
      <c r="D45" s="120">
        <v>9</v>
      </c>
      <c r="E45" s="120">
        <v>14</v>
      </c>
      <c r="F45" s="120">
        <v>22</v>
      </c>
      <c r="G45" s="120">
        <v>3</v>
      </c>
      <c r="H45" s="120">
        <v>16</v>
      </c>
      <c r="I45" s="121">
        <v>82</v>
      </c>
      <c r="J45" s="120">
        <v>60</v>
      </c>
      <c r="K45" s="120">
        <v>46</v>
      </c>
      <c r="L45" s="120">
        <v>194</v>
      </c>
      <c r="M45" s="120">
        <v>118</v>
      </c>
      <c r="N45" s="120">
        <v>46</v>
      </c>
      <c r="O45" s="120">
        <v>5</v>
      </c>
      <c r="P45" s="120">
        <v>64</v>
      </c>
      <c r="Q45" s="121">
        <v>533</v>
      </c>
      <c r="R45" s="121">
        <v>9</v>
      </c>
      <c r="S45" s="120">
        <v>624</v>
      </c>
    </row>
    <row r="46" spans="1:19" ht="15" customHeight="1">
      <c r="A46" s="117" t="s">
        <v>70</v>
      </c>
      <c r="B46" s="122">
        <v>56</v>
      </c>
      <c r="C46" s="122">
        <v>0</v>
      </c>
      <c r="D46" s="122">
        <v>54</v>
      </c>
      <c r="E46" s="122">
        <v>18</v>
      </c>
      <c r="F46" s="122">
        <v>27</v>
      </c>
      <c r="G46" s="122">
        <v>13</v>
      </c>
      <c r="H46" s="122">
        <v>27</v>
      </c>
      <c r="I46" s="123">
        <v>195</v>
      </c>
      <c r="J46" s="122">
        <v>23</v>
      </c>
      <c r="K46" s="122">
        <v>1</v>
      </c>
      <c r="L46" s="122">
        <v>103</v>
      </c>
      <c r="M46" s="122">
        <v>29</v>
      </c>
      <c r="N46" s="122">
        <v>11</v>
      </c>
      <c r="O46" s="122">
        <v>3</v>
      </c>
      <c r="P46" s="122">
        <v>10</v>
      </c>
      <c r="Q46" s="123">
        <v>180</v>
      </c>
      <c r="R46" s="123">
        <v>5</v>
      </c>
      <c r="S46" s="122">
        <v>380</v>
      </c>
    </row>
    <row r="47" spans="1:19" ht="15" customHeight="1">
      <c r="A47" s="113" t="s">
        <v>71</v>
      </c>
      <c r="B47" s="120">
        <v>54</v>
      </c>
      <c r="C47" s="120">
        <v>18</v>
      </c>
      <c r="D47" s="120">
        <v>142</v>
      </c>
      <c r="E47" s="120">
        <v>61</v>
      </c>
      <c r="F47" s="120">
        <v>20</v>
      </c>
      <c r="G47" s="120">
        <v>9</v>
      </c>
      <c r="H47" s="120">
        <v>170</v>
      </c>
      <c r="I47" s="121">
        <v>474</v>
      </c>
      <c r="J47" s="120">
        <v>22</v>
      </c>
      <c r="K47" s="120">
        <v>15</v>
      </c>
      <c r="L47" s="120">
        <v>141</v>
      </c>
      <c r="M47" s="120">
        <v>51</v>
      </c>
      <c r="N47" s="120">
        <v>16</v>
      </c>
      <c r="O47" s="120">
        <v>20</v>
      </c>
      <c r="P47" s="120">
        <v>267</v>
      </c>
      <c r="Q47" s="121">
        <v>532</v>
      </c>
      <c r="R47" s="121">
        <v>0</v>
      </c>
      <c r="S47" s="120">
        <v>1006</v>
      </c>
    </row>
    <row r="48" spans="1:19" ht="15" customHeight="1">
      <c r="A48" s="113" t="s">
        <v>72</v>
      </c>
      <c r="B48" s="120">
        <v>87</v>
      </c>
      <c r="C48" s="120">
        <v>17</v>
      </c>
      <c r="D48" s="120">
        <v>280</v>
      </c>
      <c r="E48" s="120">
        <v>63</v>
      </c>
      <c r="F48" s="120">
        <v>118</v>
      </c>
      <c r="G48" s="120">
        <v>53</v>
      </c>
      <c r="H48" s="120">
        <v>254</v>
      </c>
      <c r="I48" s="121">
        <v>872</v>
      </c>
      <c r="J48" s="120">
        <v>64</v>
      </c>
      <c r="K48" s="120">
        <v>11</v>
      </c>
      <c r="L48" s="120">
        <v>109</v>
      </c>
      <c r="M48" s="120">
        <v>28</v>
      </c>
      <c r="N48" s="120">
        <v>24</v>
      </c>
      <c r="O48" s="120">
        <v>2</v>
      </c>
      <c r="P48" s="120">
        <v>299</v>
      </c>
      <c r="Q48" s="121">
        <v>537</v>
      </c>
      <c r="R48" s="121">
        <v>3</v>
      </c>
      <c r="S48" s="120">
        <v>1412</v>
      </c>
    </row>
    <row r="49" spans="1:19" ht="15" customHeight="1">
      <c r="A49" s="113" t="s">
        <v>73</v>
      </c>
      <c r="B49" s="120">
        <v>7</v>
      </c>
      <c r="C49" s="120">
        <v>2</v>
      </c>
      <c r="D49" s="120">
        <v>40</v>
      </c>
      <c r="E49" s="120">
        <v>6</v>
      </c>
      <c r="F49" s="120">
        <v>17</v>
      </c>
      <c r="G49" s="120">
        <v>0</v>
      </c>
      <c r="H49" s="120">
        <v>31</v>
      </c>
      <c r="I49" s="121">
        <v>103</v>
      </c>
      <c r="J49" s="120">
        <v>2</v>
      </c>
      <c r="K49" s="120">
        <v>0</v>
      </c>
      <c r="L49" s="120">
        <v>3</v>
      </c>
      <c r="M49" s="120">
        <v>2</v>
      </c>
      <c r="N49" s="120">
        <v>2</v>
      </c>
      <c r="O49" s="120">
        <v>0</v>
      </c>
      <c r="P49" s="120">
        <v>1</v>
      </c>
      <c r="Q49" s="121">
        <v>10</v>
      </c>
      <c r="R49" s="121">
        <v>3</v>
      </c>
      <c r="S49" s="120">
        <v>116</v>
      </c>
    </row>
    <row r="50" spans="1:19" ht="15" customHeight="1">
      <c r="A50" s="117" t="s">
        <v>74</v>
      </c>
      <c r="B50" s="122">
        <v>31</v>
      </c>
      <c r="C50" s="122">
        <v>8</v>
      </c>
      <c r="D50" s="122">
        <v>79</v>
      </c>
      <c r="E50" s="122">
        <v>87</v>
      </c>
      <c r="F50" s="122">
        <v>193</v>
      </c>
      <c r="G50" s="122">
        <v>40</v>
      </c>
      <c r="H50" s="122">
        <v>114</v>
      </c>
      <c r="I50" s="123">
        <v>552</v>
      </c>
      <c r="J50" s="122">
        <v>87</v>
      </c>
      <c r="K50" s="122">
        <v>41</v>
      </c>
      <c r="L50" s="122">
        <v>153</v>
      </c>
      <c r="M50" s="122">
        <v>153</v>
      </c>
      <c r="N50" s="122">
        <v>116</v>
      </c>
      <c r="O50" s="122">
        <v>6</v>
      </c>
      <c r="P50" s="122">
        <v>64</v>
      </c>
      <c r="Q50" s="123">
        <v>620</v>
      </c>
      <c r="R50" s="123">
        <v>7</v>
      </c>
      <c r="S50" s="122">
        <v>1179</v>
      </c>
    </row>
    <row r="51" spans="1:19" ht="15" customHeight="1">
      <c r="A51" s="113" t="s">
        <v>75</v>
      </c>
      <c r="B51" s="120">
        <v>41</v>
      </c>
      <c r="C51" s="120">
        <v>1</v>
      </c>
      <c r="D51" s="120">
        <v>84</v>
      </c>
      <c r="E51" s="120">
        <v>66</v>
      </c>
      <c r="F51" s="120">
        <v>161</v>
      </c>
      <c r="G51" s="120">
        <v>5</v>
      </c>
      <c r="H51" s="120">
        <v>59</v>
      </c>
      <c r="I51" s="121">
        <v>417</v>
      </c>
      <c r="J51" s="120">
        <v>40</v>
      </c>
      <c r="K51" s="120">
        <v>8</v>
      </c>
      <c r="L51" s="120">
        <v>77</v>
      </c>
      <c r="M51" s="120">
        <v>67</v>
      </c>
      <c r="N51" s="120">
        <v>16</v>
      </c>
      <c r="O51" s="120">
        <v>1</v>
      </c>
      <c r="P51" s="120">
        <v>31</v>
      </c>
      <c r="Q51" s="121">
        <v>240</v>
      </c>
      <c r="R51" s="121">
        <v>0</v>
      </c>
      <c r="S51" s="120">
        <v>657</v>
      </c>
    </row>
    <row r="52" spans="1:19" ht="15" customHeight="1">
      <c r="A52" s="113" t="s">
        <v>76</v>
      </c>
      <c r="B52" s="120">
        <v>17</v>
      </c>
      <c r="C52" s="120">
        <v>0</v>
      </c>
      <c r="D52" s="120">
        <v>96</v>
      </c>
      <c r="E52" s="120">
        <v>44</v>
      </c>
      <c r="F52" s="120">
        <v>44</v>
      </c>
      <c r="G52" s="120">
        <v>20</v>
      </c>
      <c r="H52" s="120">
        <v>16</v>
      </c>
      <c r="I52" s="121">
        <v>237</v>
      </c>
      <c r="J52" s="120">
        <v>21</v>
      </c>
      <c r="K52" s="120">
        <v>3</v>
      </c>
      <c r="L52" s="120">
        <v>88</v>
      </c>
      <c r="M52" s="120">
        <v>47</v>
      </c>
      <c r="N52" s="120">
        <v>26</v>
      </c>
      <c r="O52" s="120">
        <v>3</v>
      </c>
      <c r="P52" s="120">
        <v>14</v>
      </c>
      <c r="Q52" s="121">
        <v>202</v>
      </c>
      <c r="R52" s="121">
        <v>0</v>
      </c>
      <c r="S52" s="120">
        <v>439</v>
      </c>
    </row>
    <row r="53" spans="1:19" ht="15" customHeight="1">
      <c r="A53" s="113" t="s">
        <v>77</v>
      </c>
      <c r="B53" s="120">
        <v>80</v>
      </c>
      <c r="C53" s="120">
        <v>6</v>
      </c>
      <c r="D53" s="120">
        <v>113</v>
      </c>
      <c r="E53" s="120">
        <v>140</v>
      </c>
      <c r="F53" s="120">
        <v>88</v>
      </c>
      <c r="G53" s="120">
        <v>49</v>
      </c>
      <c r="H53" s="120">
        <v>131</v>
      </c>
      <c r="I53" s="121">
        <v>607</v>
      </c>
      <c r="J53" s="120">
        <v>46</v>
      </c>
      <c r="K53" s="120">
        <v>35</v>
      </c>
      <c r="L53" s="120">
        <v>211</v>
      </c>
      <c r="M53" s="120">
        <v>89</v>
      </c>
      <c r="N53" s="120">
        <v>63</v>
      </c>
      <c r="O53" s="120">
        <v>4</v>
      </c>
      <c r="P53" s="120">
        <v>80</v>
      </c>
      <c r="Q53" s="121">
        <v>528</v>
      </c>
      <c r="R53" s="121">
        <v>2</v>
      </c>
      <c r="S53" s="120">
        <v>1137</v>
      </c>
    </row>
    <row r="54" spans="1:19" ht="15" customHeight="1">
      <c r="A54" s="117" t="s">
        <v>78</v>
      </c>
      <c r="B54" s="122">
        <v>3</v>
      </c>
      <c r="C54" s="122">
        <v>0</v>
      </c>
      <c r="D54" s="122">
        <v>8</v>
      </c>
      <c r="E54" s="122">
        <v>4</v>
      </c>
      <c r="F54" s="122">
        <v>0</v>
      </c>
      <c r="G54" s="122">
        <v>0</v>
      </c>
      <c r="H54" s="122">
        <v>4</v>
      </c>
      <c r="I54" s="123">
        <v>19</v>
      </c>
      <c r="J54" s="122">
        <v>12</v>
      </c>
      <c r="K54" s="122">
        <v>8</v>
      </c>
      <c r="L54" s="122">
        <v>21</v>
      </c>
      <c r="M54" s="122">
        <v>3</v>
      </c>
      <c r="N54" s="122">
        <v>0</v>
      </c>
      <c r="O54" s="122">
        <v>1</v>
      </c>
      <c r="P54" s="122">
        <v>20</v>
      </c>
      <c r="Q54" s="123">
        <v>65</v>
      </c>
      <c r="R54" s="123">
        <v>0</v>
      </c>
      <c r="S54" s="122">
        <v>84</v>
      </c>
    </row>
    <row r="55" spans="1:19" ht="15" customHeight="1">
      <c r="A55" s="113" t="s">
        <v>79</v>
      </c>
      <c r="B55" s="120">
        <v>76</v>
      </c>
      <c r="C55" s="120">
        <v>17</v>
      </c>
      <c r="D55" s="120">
        <v>194</v>
      </c>
      <c r="E55" s="120">
        <v>311</v>
      </c>
      <c r="F55" s="120">
        <v>20</v>
      </c>
      <c r="G55" s="120">
        <v>0</v>
      </c>
      <c r="H55" s="120">
        <v>70</v>
      </c>
      <c r="I55" s="121">
        <v>688</v>
      </c>
      <c r="J55" s="120">
        <v>30</v>
      </c>
      <c r="K55" s="120">
        <v>8</v>
      </c>
      <c r="L55" s="120">
        <v>128</v>
      </c>
      <c r="M55" s="120">
        <v>103</v>
      </c>
      <c r="N55" s="120">
        <v>19</v>
      </c>
      <c r="O55" s="120">
        <v>5</v>
      </c>
      <c r="P55" s="120">
        <v>8</v>
      </c>
      <c r="Q55" s="121">
        <v>301</v>
      </c>
      <c r="R55" s="121">
        <v>0</v>
      </c>
      <c r="S55" s="120">
        <v>989</v>
      </c>
    </row>
    <row r="56" spans="1:19" ht="15" customHeight="1">
      <c r="A56" s="113" t="s">
        <v>80</v>
      </c>
      <c r="B56" s="120">
        <v>14</v>
      </c>
      <c r="C56" s="120">
        <v>6</v>
      </c>
      <c r="D56" s="120">
        <v>29</v>
      </c>
      <c r="E56" s="120">
        <v>17</v>
      </c>
      <c r="F56" s="120">
        <v>30</v>
      </c>
      <c r="G56" s="120">
        <v>2</v>
      </c>
      <c r="H56" s="120">
        <v>11</v>
      </c>
      <c r="I56" s="121">
        <v>109</v>
      </c>
      <c r="J56" s="120">
        <v>4</v>
      </c>
      <c r="K56" s="120">
        <v>0</v>
      </c>
      <c r="L56" s="120">
        <v>1</v>
      </c>
      <c r="M56" s="120">
        <v>8</v>
      </c>
      <c r="N56" s="120">
        <v>1</v>
      </c>
      <c r="O56" s="120">
        <v>0</v>
      </c>
      <c r="P56" s="120">
        <v>6</v>
      </c>
      <c r="Q56" s="121">
        <v>20</v>
      </c>
      <c r="R56" s="121">
        <v>0</v>
      </c>
      <c r="S56" s="120">
        <v>129</v>
      </c>
    </row>
    <row r="57" spans="1:19" ht="15" customHeight="1">
      <c r="A57" s="113" t="s">
        <v>81</v>
      </c>
      <c r="B57" s="120">
        <v>62</v>
      </c>
      <c r="C57" s="120">
        <v>0</v>
      </c>
      <c r="D57" s="120">
        <v>99</v>
      </c>
      <c r="E57" s="120">
        <v>109</v>
      </c>
      <c r="F57" s="120">
        <v>75</v>
      </c>
      <c r="G57" s="120">
        <v>73</v>
      </c>
      <c r="H57" s="120">
        <v>76</v>
      </c>
      <c r="I57" s="121">
        <v>494</v>
      </c>
      <c r="J57" s="120">
        <v>92</v>
      </c>
      <c r="K57" s="120">
        <v>11</v>
      </c>
      <c r="L57" s="120">
        <v>198</v>
      </c>
      <c r="M57" s="120">
        <v>121</v>
      </c>
      <c r="N57" s="120">
        <v>43</v>
      </c>
      <c r="O57" s="120">
        <v>16</v>
      </c>
      <c r="P57" s="120">
        <v>48</v>
      </c>
      <c r="Q57" s="121">
        <v>529</v>
      </c>
      <c r="R57" s="121">
        <v>1</v>
      </c>
      <c r="S57" s="120">
        <v>1024</v>
      </c>
    </row>
    <row r="58" spans="1:19" ht="15" customHeight="1">
      <c r="A58" s="117" t="s">
        <v>82</v>
      </c>
      <c r="B58" s="122">
        <v>210</v>
      </c>
      <c r="C58" s="122">
        <v>7</v>
      </c>
      <c r="D58" s="122">
        <v>425</v>
      </c>
      <c r="E58" s="122">
        <v>324</v>
      </c>
      <c r="F58" s="122">
        <v>378</v>
      </c>
      <c r="G58" s="122">
        <v>55</v>
      </c>
      <c r="H58" s="122">
        <v>106</v>
      </c>
      <c r="I58" s="123">
        <v>1505</v>
      </c>
      <c r="J58" s="122">
        <v>438</v>
      </c>
      <c r="K58" s="122">
        <v>286</v>
      </c>
      <c r="L58" s="122">
        <v>682</v>
      </c>
      <c r="M58" s="122">
        <v>407</v>
      </c>
      <c r="N58" s="122">
        <v>226</v>
      </c>
      <c r="O58" s="122">
        <v>7</v>
      </c>
      <c r="P58" s="122">
        <v>168</v>
      </c>
      <c r="Q58" s="123">
        <v>2214</v>
      </c>
      <c r="R58" s="123">
        <v>13</v>
      </c>
      <c r="S58" s="122">
        <v>3732</v>
      </c>
    </row>
    <row r="59" spans="1:19" ht="15" customHeight="1">
      <c r="A59" s="113" t="s">
        <v>83</v>
      </c>
      <c r="B59" s="120">
        <v>23</v>
      </c>
      <c r="C59" s="120">
        <v>0</v>
      </c>
      <c r="D59" s="120">
        <v>27</v>
      </c>
      <c r="E59" s="120">
        <v>25</v>
      </c>
      <c r="F59" s="120">
        <v>20</v>
      </c>
      <c r="G59" s="120">
        <v>4</v>
      </c>
      <c r="H59" s="120">
        <v>17</v>
      </c>
      <c r="I59" s="121">
        <v>116</v>
      </c>
      <c r="J59" s="120">
        <v>22</v>
      </c>
      <c r="K59" s="120">
        <v>1</v>
      </c>
      <c r="L59" s="120">
        <v>80</v>
      </c>
      <c r="M59" s="120">
        <v>22</v>
      </c>
      <c r="N59" s="120">
        <v>16</v>
      </c>
      <c r="O59" s="120">
        <v>3</v>
      </c>
      <c r="P59" s="120">
        <v>10</v>
      </c>
      <c r="Q59" s="121">
        <v>154</v>
      </c>
      <c r="R59" s="121">
        <v>3</v>
      </c>
      <c r="S59" s="120">
        <v>273</v>
      </c>
    </row>
    <row r="60" spans="1:19" ht="15" customHeight="1">
      <c r="A60" s="113" t="s">
        <v>84</v>
      </c>
      <c r="B60" s="120">
        <v>8</v>
      </c>
      <c r="C60" s="120">
        <v>0</v>
      </c>
      <c r="D60" s="120">
        <v>4</v>
      </c>
      <c r="E60" s="120">
        <v>16</v>
      </c>
      <c r="F60" s="120">
        <v>12</v>
      </c>
      <c r="G60" s="120">
        <v>4</v>
      </c>
      <c r="H60" s="120">
        <v>12</v>
      </c>
      <c r="I60" s="121">
        <v>56</v>
      </c>
      <c r="J60" s="120">
        <v>1</v>
      </c>
      <c r="K60" s="120">
        <v>3</v>
      </c>
      <c r="L60" s="120">
        <v>7</v>
      </c>
      <c r="M60" s="120">
        <v>2</v>
      </c>
      <c r="N60" s="120">
        <v>0</v>
      </c>
      <c r="O60" s="120">
        <v>0</v>
      </c>
      <c r="P60" s="120">
        <v>0</v>
      </c>
      <c r="Q60" s="121">
        <v>13</v>
      </c>
      <c r="R60" s="121">
        <v>0</v>
      </c>
      <c r="S60" s="120">
        <v>69</v>
      </c>
    </row>
    <row r="61" spans="1:19" ht="15" customHeight="1">
      <c r="A61" s="113" t="s">
        <v>85</v>
      </c>
      <c r="B61" s="120">
        <v>52</v>
      </c>
      <c r="C61" s="120">
        <v>6</v>
      </c>
      <c r="D61" s="120">
        <v>101</v>
      </c>
      <c r="E61" s="120">
        <v>139</v>
      </c>
      <c r="F61" s="120">
        <v>136</v>
      </c>
      <c r="G61" s="120">
        <v>22</v>
      </c>
      <c r="H61" s="120">
        <v>59</v>
      </c>
      <c r="I61" s="121">
        <v>515</v>
      </c>
      <c r="J61" s="120">
        <v>64</v>
      </c>
      <c r="K61" s="120">
        <v>11</v>
      </c>
      <c r="L61" s="120">
        <v>100</v>
      </c>
      <c r="M61" s="120">
        <v>79</v>
      </c>
      <c r="N61" s="120">
        <v>33</v>
      </c>
      <c r="O61" s="120">
        <v>4</v>
      </c>
      <c r="P61" s="120">
        <v>20</v>
      </c>
      <c r="Q61" s="121">
        <v>311</v>
      </c>
      <c r="R61" s="121">
        <v>13</v>
      </c>
      <c r="S61" s="120">
        <v>839</v>
      </c>
    </row>
    <row r="62" spans="1:19" ht="15" customHeight="1">
      <c r="A62" s="117" t="s">
        <v>86</v>
      </c>
      <c r="B62" s="122">
        <v>29</v>
      </c>
      <c r="C62" s="122">
        <v>2</v>
      </c>
      <c r="D62" s="122">
        <v>52</v>
      </c>
      <c r="E62" s="122">
        <v>37</v>
      </c>
      <c r="F62" s="122">
        <v>67</v>
      </c>
      <c r="G62" s="122">
        <v>24</v>
      </c>
      <c r="H62" s="122">
        <v>24</v>
      </c>
      <c r="I62" s="123">
        <v>235</v>
      </c>
      <c r="J62" s="122">
        <v>54</v>
      </c>
      <c r="K62" s="122">
        <v>6</v>
      </c>
      <c r="L62" s="122">
        <v>123</v>
      </c>
      <c r="M62" s="122">
        <v>72</v>
      </c>
      <c r="N62" s="122">
        <v>36</v>
      </c>
      <c r="O62" s="122">
        <v>0</v>
      </c>
      <c r="P62" s="122">
        <v>25</v>
      </c>
      <c r="Q62" s="123">
        <v>316</v>
      </c>
      <c r="R62" s="123">
        <v>12</v>
      </c>
      <c r="S62" s="122">
        <v>563</v>
      </c>
    </row>
    <row r="63" spans="1:19" ht="15" customHeight="1">
      <c r="A63" s="113" t="s">
        <v>87</v>
      </c>
      <c r="B63" s="120">
        <v>12</v>
      </c>
      <c r="C63" s="120">
        <v>2</v>
      </c>
      <c r="D63" s="120">
        <v>58</v>
      </c>
      <c r="E63" s="120">
        <v>30</v>
      </c>
      <c r="F63" s="120">
        <v>68</v>
      </c>
      <c r="G63" s="120">
        <v>7</v>
      </c>
      <c r="H63" s="120">
        <v>26</v>
      </c>
      <c r="I63" s="121">
        <v>203</v>
      </c>
      <c r="J63" s="120">
        <v>18</v>
      </c>
      <c r="K63" s="120">
        <v>0</v>
      </c>
      <c r="L63" s="120">
        <v>37</v>
      </c>
      <c r="M63" s="120">
        <v>25</v>
      </c>
      <c r="N63" s="120">
        <v>6</v>
      </c>
      <c r="O63" s="120">
        <v>9</v>
      </c>
      <c r="P63" s="120">
        <v>3</v>
      </c>
      <c r="Q63" s="121">
        <v>98</v>
      </c>
      <c r="R63" s="121">
        <v>3</v>
      </c>
      <c r="S63" s="120">
        <v>304</v>
      </c>
    </row>
    <row r="64" spans="1:19" ht="15" customHeight="1">
      <c r="A64" s="113" t="s">
        <v>88</v>
      </c>
      <c r="B64" s="120">
        <v>24</v>
      </c>
      <c r="C64" s="120">
        <v>0</v>
      </c>
      <c r="D64" s="120">
        <v>105</v>
      </c>
      <c r="E64" s="120">
        <v>81</v>
      </c>
      <c r="F64" s="120">
        <v>86</v>
      </c>
      <c r="G64" s="120">
        <v>28</v>
      </c>
      <c r="H64" s="120">
        <v>73</v>
      </c>
      <c r="I64" s="121">
        <v>397</v>
      </c>
      <c r="J64" s="120">
        <v>20</v>
      </c>
      <c r="K64" s="120">
        <v>4</v>
      </c>
      <c r="L64" s="120">
        <v>83</v>
      </c>
      <c r="M64" s="120">
        <v>52</v>
      </c>
      <c r="N64" s="120">
        <v>10</v>
      </c>
      <c r="O64" s="120">
        <v>22</v>
      </c>
      <c r="P64" s="120">
        <v>23</v>
      </c>
      <c r="Q64" s="121">
        <v>214</v>
      </c>
      <c r="R64" s="121">
        <v>2</v>
      </c>
      <c r="S64" s="120">
        <v>613</v>
      </c>
    </row>
    <row r="65" spans="1:19" ht="15" customHeight="1" thickBot="1">
      <c r="A65" s="113" t="s">
        <v>89</v>
      </c>
      <c r="B65" s="120">
        <v>24</v>
      </c>
      <c r="C65" s="120">
        <v>0</v>
      </c>
      <c r="D65" s="120">
        <v>32</v>
      </c>
      <c r="E65" s="120">
        <v>12</v>
      </c>
      <c r="F65" s="120">
        <v>13</v>
      </c>
      <c r="G65" s="120">
        <v>1</v>
      </c>
      <c r="H65" s="120">
        <v>13</v>
      </c>
      <c r="I65" s="121">
        <v>95</v>
      </c>
      <c r="J65" s="120">
        <v>7</v>
      </c>
      <c r="K65" s="120">
        <v>0</v>
      </c>
      <c r="L65" s="120">
        <v>9</v>
      </c>
      <c r="M65" s="120">
        <v>1</v>
      </c>
      <c r="N65" s="120">
        <v>0</v>
      </c>
      <c r="O65" s="120">
        <v>0</v>
      </c>
      <c r="P65" s="120">
        <v>11</v>
      </c>
      <c r="Q65" s="121">
        <v>28</v>
      </c>
      <c r="R65" s="121">
        <v>0</v>
      </c>
      <c r="S65" s="120">
        <v>123</v>
      </c>
    </row>
    <row r="66" spans="1:19" ht="21" customHeight="1" thickTop="1">
      <c r="A66" s="124" t="s">
        <v>90</v>
      </c>
      <c r="B66" s="125">
        <v>1991</v>
      </c>
      <c r="C66" s="125">
        <v>419</v>
      </c>
      <c r="D66" s="125">
        <v>4273</v>
      </c>
      <c r="E66" s="125">
        <v>3317</v>
      </c>
      <c r="F66" s="125">
        <v>3688</v>
      </c>
      <c r="G66" s="125">
        <v>958</v>
      </c>
      <c r="H66" s="125">
        <v>2737</v>
      </c>
      <c r="I66" s="126">
        <v>17383</v>
      </c>
      <c r="J66" s="125">
        <v>2762</v>
      </c>
      <c r="K66" s="125">
        <v>1176</v>
      </c>
      <c r="L66" s="125">
        <v>6920</v>
      </c>
      <c r="M66" s="125">
        <v>4502</v>
      </c>
      <c r="N66" s="125">
        <v>1718</v>
      </c>
      <c r="O66" s="125">
        <v>411</v>
      </c>
      <c r="P66" s="125">
        <v>2469</v>
      </c>
      <c r="Q66" s="126">
        <v>19958</v>
      </c>
      <c r="R66" s="126">
        <v>132</v>
      </c>
      <c r="S66" s="125">
        <v>37473</v>
      </c>
    </row>
    <row r="67" spans="1:19" ht="15" customHeight="1">
      <c r="A67" s="117" t="s">
        <v>91</v>
      </c>
      <c r="B67" s="122">
        <v>30</v>
      </c>
      <c r="C67" s="122">
        <v>4</v>
      </c>
      <c r="D67" s="122">
        <v>40</v>
      </c>
      <c r="E67" s="122">
        <v>65</v>
      </c>
      <c r="F67" s="122">
        <v>4</v>
      </c>
      <c r="G67" s="122">
        <v>33</v>
      </c>
      <c r="H67" s="122">
        <v>12</v>
      </c>
      <c r="I67" s="123">
        <v>188</v>
      </c>
      <c r="J67" s="122">
        <v>17</v>
      </c>
      <c r="K67" s="122">
        <v>1</v>
      </c>
      <c r="L67" s="122">
        <v>45</v>
      </c>
      <c r="M67" s="122">
        <v>12</v>
      </c>
      <c r="N67" s="122">
        <v>24</v>
      </c>
      <c r="O67" s="122">
        <v>0</v>
      </c>
      <c r="P67" s="122">
        <v>3</v>
      </c>
      <c r="Q67" s="123">
        <v>102</v>
      </c>
      <c r="R67" s="123">
        <v>0</v>
      </c>
      <c r="S67" s="122">
        <v>290</v>
      </c>
    </row>
    <row r="68" spans="1:19" ht="21" customHeight="1">
      <c r="A68" s="127" t="s">
        <v>92</v>
      </c>
      <c r="B68" s="122">
        <v>2021</v>
      </c>
      <c r="C68" s="122">
        <v>423</v>
      </c>
      <c r="D68" s="122">
        <v>4313</v>
      </c>
      <c r="E68" s="122">
        <v>3382</v>
      </c>
      <c r="F68" s="122">
        <v>3692</v>
      </c>
      <c r="G68" s="122">
        <v>991</v>
      </c>
      <c r="H68" s="122">
        <v>2749</v>
      </c>
      <c r="I68" s="123">
        <v>17571</v>
      </c>
      <c r="J68" s="122">
        <v>2779</v>
      </c>
      <c r="K68" s="122">
        <v>1177</v>
      </c>
      <c r="L68" s="122">
        <v>6965</v>
      </c>
      <c r="M68" s="122">
        <v>4514</v>
      </c>
      <c r="N68" s="122">
        <v>1742</v>
      </c>
      <c r="O68" s="122">
        <v>411</v>
      </c>
      <c r="P68" s="122">
        <v>2472</v>
      </c>
      <c r="Q68" s="123">
        <v>20060</v>
      </c>
      <c r="R68" s="123">
        <v>132</v>
      </c>
      <c r="S68" s="122">
        <v>37763</v>
      </c>
    </row>
    <row r="69" spans="1:19" ht="24.75" customHeight="1">
      <c r="A69" s="131" t="s">
        <v>134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19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</row>
    <row r="71" spans="1:19">
      <c r="A71" s="128"/>
      <c r="B71" s="128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</row>
    <row r="72" spans="1:19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</row>
    <row r="73" spans="1:19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1:19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</row>
    <row r="75" spans="1:19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</row>
    <row r="76" spans="1:19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19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</row>
    <row r="78" spans="1:19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</row>
    <row r="79" spans="1:19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</row>
    <row r="80" spans="1:19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19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</row>
    <row r="82" spans="1:19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</row>
    <row r="83" spans="1:19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</row>
    <row r="84" spans="1:19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</row>
    <row r="85" spans="1:19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</row>
    <row r="86" spans="1:19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</row>
    <row r="87" spans="1:19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</row>
    <row r="88" spans="1:19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</row>
    <row r="89" spans="1:19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</row>
    <row r="90" spans="1:19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</row>
    <row r="91" spans="1:19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</row>
    <row r="92" spans="1:19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</row>
    <row r="93" spans="1:19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</row>
    <row r="94" spans="1:19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29b23065fbb7987a814039029a94e525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06671f0b0e0262d5ea530b7bea1b88a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Props1.xml><?xml version="1.0" encoding="utf-8"?>
<ds:datastoreItem xmlns:ds="http://schemas.openxmlformats.org/officeDocument/2006/customXml" ds:itemID="{6F2EA32C-028E-4387-92CC-4B2D6BC516D5}"/>
</file>

<file path=customXml/itemProps2.xml><?xml version="1.0" encoding="utf-8"?>
<ds:datastoreItem xmlns:ds="http://schemas.openxmlformats.org/officeDocument/2006/customXml" ds:itemID="{B0D81F96-0F6F-4F44-9FB8-A2830B2191C0}"/>
</file>

<file path=customXml/itemProps3.xml><?xml version="1.0" encoding="utf-8"?>
<ds:datastoreItem xmlns:ds="http://schemas.openxmlformats.org/officeDocument/2006/customXml" ds:itemID="{8E6030DD-5E37-4ACD-9CA5-683242833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17</vt:i4>
      </vt:variant>
    </vt:vector>
  </HeadingPairs>
  <TitlesOfParts>
    <vt:vector size="63" baseType="lpstr">
      <vt:lpstr>SUMMARY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Rozycki, Robert (FHWA)</dc:creator>
  <cp:lastModifiedBy>McAfee, Cade CTR (FHWA)</cp:lastModifiedBy>
  <cp:lastPrinted>2011-12-16T18:09:32Z</cp:lastPrinted>
  <dcterms:created xsi:type="dcterms:W3CDTF">2008-02-04T18:37:03Z</dcterms:created>
  <dcterms:modified xsi:type="dcterms:W3CDTF">2026-04-02T15:10:50Z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</Properties>
</file>