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HPPI\HPPI-20\Tolls\TollReport\2021\final\"/>
    </mc:Choice>
  </mc:AlternateContent>
  <xr:revisionPtr revIDLastSave="0" documentId="13_ncr:1_{0388DC61-E2B1-4D0D-8FF7-0987A53A70BC}" xr6:coauthVersionLast="45" xr6:coauthVersionMax="45" xr10:uidLastSave="{00000000-0000-0000-0000-000000000000}"/>
  <bookViews>
    <workbookView xWindow="57480" yWindow="-120" windowWidth="29040" windowHeight="15840" xr2:uid="{00000000-000D-0000-FFFF-FFFF00000000}"/>
  </bookViews>
  <sheets>
    <sheet name="NONISTATE TOLL BRIDGE &amp; TUNNEL" sheetId="1" r:id="rId1"/>
  </sheets>
  <definedNames>
    <definedName name="_xlnm._FilterDatabase" localSheetId="0" hidden="1">'NONISTATE TOLL BRIDGE &amp; TUNNEL'!$A$1:$AB$178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0" i="1" l="1"/>
  <c r="H161" i="1"/>
  <c r="I178" i="1" l="1"/>
  <c r="I177" i="1"/>
  <c r="I176" i="1"/>
  <c r="R175" i="1"/>
  <c r="I175" i="1"/>
  <c r="R174" i="1"/>
  <c r="R173" i="1"/>
  <c r="I169" i="1"/>
  <c r="I168" i="1"/>
  <c r="R167" i="1"/>
  <c r="I167" i="1"/>
  <c r="I166" i="1"/>
  <c r="S161" i="1" l="1"/>
  <c r="R161" i="1"/>
  <c r="H162" i="1" l="1"/>
</calcChain>
</file>

<file path=xl/sharedStrings.xml><?xml version="1.0" encoding="utf-8"?>
<sst xmlns="http://schemas.openxmlformats.org/spreadsheetml/2006/main" count="2584" uniqueCount="806">
  <si>
    <t>NON - INTERSTATE  SYSTEM  TOLL  BRIDGES  AND  TUNNELS  IN  THE  UNITED  STATES</t>
  </si>
  <si>
    <t>TABLE  T-1,  PART  2</t>
  </si>
  <si>
    <t>Toll Collection</t>
  </si>
  <si>
    <t>Electronic Toll</t>
  </si>
  <si>
    <t>Miles</t>
  </si>
  <si>
    <t>Maximum</t>
  </si>
  <si>
    <t>Minimum</t>
  </si>
  <si>
    <t>Average</t>
  </si>
  <si>
    <t>HPMS</t>
  </si>
  <si>
    <t>Financing or</t>
  </si>
  <si>
    <t>Body of</t>
  </si>
  <si>
    <t>Length 1/</t>
  </si>
  <si>
    <t>Functional</t>
  </si>
  <si>
    <t>One-Way</t>
  </si>
  <si>
    <t>Both</t>
  </si>
  <si>
    <t>Collection System?  3/</t>
  </si>
  <si>
    <t>Outside</t>
  </si>
  <si>
    <t>Non-Toll</t>
  </si>
  <si>
    <t>Federal</t>
  </si>
  <si>
    <t>Passenger</t>
  </si>
  <si>
    <t>Passenger Vehicle</t>
  </si>
  <si>
    <t>Truck Cost</t>
  </si>
  <si>
    <t>State</t>
  </si>
  <si>
    <t>Name of Facility</t>
  </si>
  <si>
    <t>Toll ID</t>
  </si>
  <si>
    <t>Operating Authority</t>
  </si>
  <si>
    <t>From</t>
  </si>
  <si>
    <t>Water Crossing</t>
  </si>
  <si>
    <t>To</t>
  </si>
  <si>
    <t>Kilometers</t>
  </si>
  <si>
    <t>Class 2/</t>
  </si>
  <si>
    <t>Rural/Urban</t>
  </si>
  <si>
    <t>NHS</t>
  </si>
  <si>
    <t>(N,S,E,W)</t>
  </si>
  <si>
    <t>Ways</t>
  </si>
  <si>
    <t>No</t>
  </si>
  <si>
    <t>Yes/Kind</t>
  </si>
  <si>
    <t>Bridge/Tunnel</t>
  </si>
  <si>
    <t>U.S.</t>
  </si>
  <si>
    <t>Remarks</t>
  </si>
  <si>
    <t>Authority Source</t>
  </si>
  <si>
    <t>Fee Type</t>
  </si>
  <si>
    <t>Vehicle Fee</t>
  </si>
  <si>
    <t>Cost per Vehicle-Mile</t>
  </si>
  <si>
    <t>Truck Fee</t>
  </si>
  <si>
    <t>per Vehicle-Mile</t>
  </si>
  <si>
    <t>Alabama</t>
  </si>
  <si>
    <t>Alabama River Parkway Bridge</t>
  </si>
  <si>
    <t>American Roads, LLC</t>
  </si>
  <si>
    <t>North Bypass in Montgomery</t>
  </si>
  <si>
    <t>Alabama River</t>
  </si>
  <si>
    <t>SR 143 in Elmore County</t>
  </si>
  <si>
    <t>Minor Arterial</t>
  </si>
  <si>
    <t>Urban</t>
  </si>
  <si>
    <t>X</t>
  </si>
  <si>
    <t>Alabama Freedom Pass</t>
  </si>
  <si>
    <t>Bridge</t>
  </si>
  <si>
    <t>Private - Trucks $+0.50 per axle</t>
  </si>
  <si>
    <t>None (not a Federal-aid toll facility)</t>
  </si>
  <si>
    <t>Fixed: Rate does not vary by time of day or traffic conditions (May vary by vehicle/weight class or distance traveled).</t>
  </si>
  <si>
    <t>$2.00 plus $0.25per add'l axle</t>
  </si>
  <si>
    <t>$4.00 plus $.50 per add'l axle</t>
  </si>
  <si>
    <t>Black Warrior Parkway Bridge</t>
  </si>
  <si>
    <t>US - 82 in Northport</t>
  </si>
  <si>
    <t>Black Warrior River</t>
  </si>
  <si>
    <t>I - 59 Tuscaloosa</t>
  </si>
  <si>
    <t>Rural</t>
  </si>
  <si>
    <t>Dynamic Variable: Rate varies based on current traffic conditions</t>
  </si>
  <si>
    <t>Express Lanes Demo Program</t>
  </si>
  <si>
    <t>Emerald Mountain Expressway Bridge</t>
  </si>
  <si>
    <t>Wares Ferry Rd, Montgomery County</t>
  </si>
  <si>
    <t>Tallapoosa River</t>
  </si>
  <si>
    <t>Rifle Range Road, Elmore County</t>
  </si>
  <si>
    <t>Major Collector</t>
  </si>
  <si>
    <t>$2.50 plus $0.25per add'l axle</t>
  </si>
  <si>
    <t>$5.50  or $5.00 + $.50 per add'l axle</t>
  </si>
  <si>
    <t>interstate Reconstruction and Rehabilitation Pilot  Program</t>
  </si>
  <si>
    <t>Alaska</t>
  </si>
  <si>
    <t>Whittier (Anton Anderson Memorial)</t>
  </si>
  <si>
    <t>AK DOT</t>
  </si>
  <si>
    <t>Portage, AK</t>
  </si>
  <si>
    <t>Maynard Mt.</t>
  </si>
  <si>
    <t>Whittier, AK</t>
  </si>
  <si>
    <t>E</t>
  </si>
  <si>
    <t>Tunnel</t>
  </si>
  <si>
    <t>Shared train and vehicle tunnel.</t>
  </si>
  <si>
    <t>Fixed Variable: Rate varies by time of day  based on pre-set schedule</t>
  </si>
  <si>
    <t>Section 129 (General Toll Progam)</t>
  </si>
  <si>
    <t>California</t>
  </si>
  <si>
    <t>Antioch (John A. Nedjedly)</t>
  </si>
  <si>
    <t>BATA</t>
  </si>
  <si>
    <t>Contra Costa County</t>
  </si>
  <si>
    <t>San Joaquin River</t>
  </si>
  <si>
    <t>Sacramento County</t>
  </si>
  <si>
    <t>N</t>
  </si>
  <si>
    <t>Section 166 (HOV/HOT lanes)</t>
  </si>
  <si>
    <t>California 7/</t>
  </si>
  <si>
    <t>San Mateo-Hayward</t>
  </si>
  <si>
    <t>San Mateo, CA</t>
  </si>
  <si>
    <t>San Francisco Bay</t>
  </si>
  <si>
    <t>Hayward, CA</t>
  </si>
  <si>
    <t>Principal Arterial - Other Freeways and Expressways</t>
  </si>
  <si>
    <t>W</t>
  </si>
  <si>
    <t>Value Pricing Pilot Program</t>
  </si>
  <si>
    <t>Dumbarton</t>
  </si>
  <si>
    <t>Palo Alto, CA</t>
  </si>
  <si>
    <t>Newark, CA</t>
  </si>
  <si>
    <t>Other Federal toll authority</t>
  </si>
  <si>
    <t>Golden Gate</t>
  </si>
  <si>
    <t>Golden Gate Brdg, Hwy &amp; Trans Dist</t>
  </si>
  <si>
    <t>San Francisco, CA</t>
  </si>
  <si>
    <t>Marin Cnty, CA</t>
  </si>
  <si>
    <t>S</t>
  </si>
  <si>
    <t>ETC began operations in July, 2000. Pay-by-plate implemented March 2013 .</t>
  </si>
  <si>
    <t>`</t>
  </si>
  <si>
    <t>Florida</t>
  </si>
  <si>
    <t>Card Sound</t>
  </si>
  <si>
    <t>Monroe Cnty</t>
  </si>
  <si>
    <t>Miami-Dade County, FL</t>
  </si>
  <si>
    <t>Steamboat Creek, FL</t>
  </si>
  <si>
    <t>Cash $0.50 per axle, toll tickets $0.25 or $0.40 per axle</t>
  </si>
  <si>
    <t>Mid-Bay</t>
  </si>
  <si>
    <t>Mid-Bay Brdg Auth (&amp; FL Dept of Transportation)</t>
  </si>
  <si>
    <t>Niceville, FL</t>
  </si>
  <si>
    <t>Choctawhatchee Bay</t>
  </si>
  <si>
    <t>Destin, FL</t>
  </si>
  <si>
    <t>SunPass, EPass, LeeWay</t>
  </si>
  <si>
    <t>Two-lane bridge with one mainline toll plaza on north side of the bay</t>
  </si>
  <si>
    <t>Pinellas Bayway System</t>
  </si>
  <si>
    <t>FL Dept of Trans</t>
  </si>
  <si>
    <t>St. Petersburg, FL</t>
  </si>
  <si>
    <t>Lower Tampa Bay</t>
  </si>
  <si>
    <t>Mullet Key, FL</t>
  </si>
  <si>
    <t>S,E,W</t>
  </si>
  <si>
    <t>The Bayway System consists of a series of causeways and bridges providing a connection between St.Petersburg Beach, Fort DeSoto Park and I-275; includes 1.3 miles of bridges.</t>
  </si>
  <si>
    <t>Pensacola Beach Brdg (Bob Sykes)</t>
  </si>
  <si>
    <t>Escambia County BOCC</t>
  </si>
  <si>
    <t>Gulf Breeze, FL</t>
  </si>
  <si>
    <t>Santa Rosa Sound</t>
  </si>
  <si>
    <t>Pensacola Beach, FL</t>
  </si>
  <si>
    <t>Sirit Transponders"-IDFlex Tags-4DS</t>
  </si>
  <si>
    <t>$1.00 for all vehicles</t>
  </si>
  <si>
    <t>Broad</t>
  </si>
  <si>
    <t>Town of Bay Harbor Islands</t>
  </si>
  <si>
    <t>North Miami, FL</t>
  </si>
  <si>
    <t>Biscayne Bay</t>
  </si>
  <si>
    <t>Bay Harbor Isle, FL</t>
  </si>
  <si>
    <t>BayPass</t>
  </si>
  <si>
    <t>Rickenbacker (SR-913)</t>
  </si>
  <si>
    <t>Miami-Dade County</t>
  </si>
  <si>
    <t>Miami, FL</t>
  </si>
  <si>
    <t>Key Biscayne, FL</t>
  </si>
  <si>
    <t>Principal Arterial - Other</t>
  </si>
  <si>
    <t>Tagbased Amtech</t>
  </si>
  <si>
    <t>Venetian Causeway</t>
  </si>
  <si>
    <t>Miami Beach, FL</t>
  </si>
  <si>
    <t>Sanibel</t>
  </si>
  <si>
    <t>Lee County</t>
  </si>
  <si>
    <t>Sanibel, FL</t>
  </si>
  <si>
    <t>Pine Island Sound</t>
  </si>
  <si>
    <t>Captiva, FL</t>
  </si>
  <si>
    <t>Discount program can be purchased $3.00 for each additional axle; revenuenumbers are not audited</t>
  </si>
  <si>
    <t>Cape Coral</t>
  </si>
  <si>
    <t>Cape Coral, FL</t>
  </si>
  <si>
    <t>Caloosahatchee River</t>
  </si>
  <si>
    <t>Fort Myers, FL</t>
  </si>
  <si>
    <t>Discount program can be purchased $2.00 for each additional axle; revenuenumbers are not audited</t>
  </si>
  <si>
    <t>Midpoint Memorial</t>
  </si>
  <si>
    <t>Discount program can be purchased; $2.00 for each additional axle; revenue numbers are not audited</t>
  </si>
  <si>
    <t>Garcon Point</t>
  </si>
  <si>
    <t>Santa Rosa Bay Brdg Auth &amp; FL Dept of Transportation</t>
  </si>
  <si>
    <t>Pensacola Bay</t>
  </si>
  <si>
    <t>Redfish Point</t>
  </si>
  <si>
    <t>SunPass users of two-axle vehicles receive a 50 percent rebate after they reach a threshold of 30 toll transactions per month on the facility</t>
  </si>
  <si>
    <t>Gasparilla Bridge</t>
  </si>
  <si>
    <t>Gasparilla Island Bridge Authority</t>
  </si>
  <si>
    <t>Boca Grande</t>
  </si>
  <si>
    <t xml:space="preserve">Placida Harbor/Gulf Intracoastal </t>
  </si>
  <si>
    <t>Placida</t>
  </si>
  <si>
    <t>Minor Collector</t>
  </si>
  <si>
    <t>This facility connects Placida to historic Boca Grande.</t>
  </si>
  <si>
    <t>Hammock Dunes Parkway Bridge</t>
  </si>
  <si>
    <t>Dunes Community Development District</t>
  </si>
  <si>
    <t>Palm Coast</t>
  </si>
  <si>
    <t>Intercoastal Waterway</t>
  </si>
  <si>
    <t>Yes/Electronic ID Card</t>
  </si>
  <si>
    <t>This facility connects the Town of Palm Coast, FL to the beach communities of Hammock Dunes.</t>
  </si>
  <si>
    <t>I-4 Connector</t>
  </si>
  <si>
    <t>FL Turnpike Enterprise</t>
  </si>
  <si>
    <t>I-4</t>
  </si>
  <si>
    <t>N/A</t>
  </si>
  <si>
    <t>Selmon Expressway</t>
  </si>
  <si>
    <t>x</t>
  </si>
  <si>
    <t>Bridge/Ramps</t>
  </si>
  <si>
    <t>Series of ramps that connect I-4 with the Selmon Expressway. Elevated roadway links 2 major east/west corridors relieving congestion and improving traffic flow while diverting trucks from the historic Ybor City. All Electronic Facility</t>
  </si>
  <si>
    <t>Illinois - Indiana</t>
  </si>
  <si>
    <t>St. Fancisville Bridge - Old Wabash Cannonball Railroad</t>
  </si>
  <si>
    <t>City of St. Francisville, IL</t>
  </si>
  <si>
    <t>St. Francisville, IL</t>
  </si>
  <si>
    <t>Wabash River</t>
  </si>
  <si>
    <t>Vincennes, IN</t>
  </si>
  <si>
    <t>Local</t>
  </si>
  <si>
    <t>SN051-6010 REPLACED WITH NEW STRUCTURE (SN 051 6011) toll amounts remain the same</t>
  </si>
  <si>
    <t>Illinois - Iowa</t>
  </si>
  <si>
    <t>Fort Madison</t>
  </si>
  <si>
    <t>A.T. &amp; SF. Rdway Co; Topeka, KS</t>
  </si>
  <si>
    <t>Niota, IL</t>
  </si>
  <si>
    <t>Mississippi River</t>
  </si>
  <si>
    <t>Ft. Madison, IA</t>
  </si>
  <si>
    <t>Privately owned.  Toll for trucks is by axle with the first set being free and each subsequent axle costing $2. Maximum turck fee based on bus traffic; Semi-trucks not allowed.</t>
  </si>
  <si>
    <t>Ohio River</t>
  </si>
  <si>
    <t>RiverLink/E-Zpass</t>
  </si>
  <si>
    <t>Bridge &amp; Tunnel</t>
  </si>
  <si>
    <t>Louisiana</t>
  </si>
  <si>
    <t>Lake Pontchartrain</t>
  </si>
  <si>
    <t>Greater New Orleans Expway Com</t>
  </si>
  <si>
    <t>New Orleans, LA</t>
  </si>
  <si>
    <t>Mandeville, LA</t>
  </si>
  <si>
    <t>AVI for Commuters</t>
  </si>
  <si>
    <t>A discount rate is offered for vehicles with 2 axles under 7' in height.  Using an electronic toll tag allows you to cross for $2.00 instead of $3.00.
There are three types of toll tag accounts:
Discount - Available for passenger vehicles under 7' in height.
Full Fare - Available for all remaining vehicle clases.
Recreational - Available for recreational vehicles.</t>
  </si>
  <si>
    <t>Avery Island</t>
  </si>
  <si>
    <t>Private</t>
  </si>
  <si>
    <t>LA 1</t>
  </si>
  <si>
    <t>LA- Dept of Trans. And Development</t>
  </si>
  <si>
    <t>LA 1 Leeville</t>
  </si>
  <si>
    <t>Gulf of Mexico</t>
  </si>
  <si>
    <t>LA 3090 (Port Fouchon)</t>
  </si>
  <si>
    <t>Automatic Vehicle ID (AVI)</t>
  </si>
  <si>
    <t>LA 1 is elevated for 8 miles.</t>
  </si>
  <si>
    <t>Maryland</t>
  </si>
  <si>
    <t>Hatem</t>
  </si>
  <si>
    <t>MD Transporation Authority (MDTA)</t>
  </si>
  <si>
    <t>Havre de Grace, MD</t>
  </si>
  <si>
    <t>Susquehanna River</t>
  </si>
  <si>
    <t>Perryville, MD</t>
  </si>
  <si>
    <t>ETC opened May 2002; "Source of Toll Aurhority" was a special act of Congress</t>
  </si>
  <si>
    <t>Wm Preston Lane, Jr.</t>
  </si>
  <si>
    <t>MD Transportation Authority (MDTA)</t>
  </si>
  <si>
    <t>Sandy Point, MD</t>
  </si>
  <si>
    <t>Chesapeake Bay</t>
  </si>
  <si>
    <t>Kent Island, MD</t>
  </si>
  <si>
    <t>E-ZPass</t>
  </si>
  <si>
    <t>ETC opened Nov. 2001; "Source of Toll Authority" was specail act of congress</t>
  </si>
  <si>
    <t>Francis Scott Key</t>
  </si>
  <si>
    <t>Hawkins Points, MD</t>
  </si>
  <si>
    <t>Patapsco River</t>
  </si>
  <si>
    <t>Edgemere, MD</t>
  </si>
  <si>
    <t>ETC opened April 1999; "Source of Toll Authority" was a special act of congress</t>
  </si>
  <si>
    <t xml:space="preserve">Maryland </t>
  </si>
  <si>
    <t>Harry W. Nice Memorial</t>
  </si>
  <si>
    <t>MD Transprotation Authority (MDTA)</t>
  </si>
  <si>
    <t>Charles Cnty, MD  (2.17 Mi)</t>
  </si>
  <si>
    <t>Potomac River</t>
  </si>
  <si>
    <t>King George Cnty, VA  (0.2 Mi)</t>
  </si>
  <si>
    <t>ETC opened Nov. 2001; "Source of Toll Authority" is a special act of Congress</t>
  </si>
  <si>
    <t>Massachusetts</t>
  </si>
  <si>
    <t>Callahan &amp; Sumner</t>
  </si>
  <si>
    <t>MassDOT</t>
  </si>
  <si>
    <t>Cross St; Boston, MA</t>
  </si>
  <si>
    <t>Boston Harbor</t>
  </si>
  <si>
    <t>Port St; East Boston, MA</t>
  </si>
  <si>
    <t>E,W</t>
  </si>
  <si>
    <t>Tunnel (2)</t>
  </si>
  <si>
    <t>All electronic tolling, Oct 2016</t>
  </si>
  <si>
    <t>Maurice J. Tobin</t>
  </si>
  <si>
    <t>J.F. Fitzgerald Expway</t>
  </si>
  <si>
    <t>Mystic River</t>
  </si>
  <si>
    <t>Chelsea City Line</t>
  </si>
  <si>
    <t>N,S</t>
  </si>
  <si>
    <t>Michigan</t>
  </si>
  <si>
    <t>Grosse Isle</t>
  </si>
  <si>
    <t>Grosse Isle Brdg Auth</t>
  </si>
  <si>
    <t>Riverview, MI</t>
  </si>
  <si>
    <t>Detroit River</t>
  </si>
  <si>
    <t>Grosse Isle, MI</t>
  </si>
  <si>
    <t>Bridge Pass</t>
  </si>
  <si>
    <t>Michigan - Ontario, Canada</t>
  </si>
  <si>
    <t>Ambassador</t>
  </si>
  <si>
    <t>Detroit Internatl Brdg Auth</t>
  </si>
  <si>
    <t>Detroit, MI  (0.9 Mi)</t>
  </si>
  <si>
    <t>Windsor, ON  (0.8 Mi)</t>
  </si>
  <si>
    <t>Card System &amp; AVI-Trucks &amp; Commuters Only</t>
  </si>
  <si>
    <t>none</t>
  </si>
  <si>
    <t>Detroit-Windsor</t>
  </si>
  <si>
    <t>Detroit &amp; Canada Tunnel Corp; Detroit, MI</t>
  </si>
  <si>
    <t>Detroit, MI  (0.5 Mi)</t>
  </si>
  <si>
    <t>Windsor, ON  (0.47 Mi)</t>
  </si>
  <si>
    <t>Nexpress Toll System</t>
  </si>
  <si>
    <t>Minnesota - Ontario, Canada</t>
  </si>
  <si>
    <t>International Falls</t>
  </si>
  <si>
    <t>MN, Dakota &amp; Western Rdway Co &amp; Internatl Brdg
 &amp; Terminal Co, Ltd (Boise-Cascade Corp)</t>
  </si>
  <si>
    <t>International Falls, MN (0.1 Mi)</t>
  </si>
  <si>
    <t>Rainy River &amp; Canal</t>
  </si>
  <si>
    <t>Ft. Frances, ON (0.1 Mi)</t>
  </si>
  <si>
    <t>Missouri</t>
  </si>
  <si>
    <t>Lake of the Ozarks Community Bridge</t>
  </si>
  <si>
    <t>Lake of the Ozarks Community Bridge Transportation Development District</t>
  </si>
  <si>
    <t>Business Route 54</t>
  </si>
  <si>
    <t>Lake of the Ozarks</t>
  </si>
  <si>
    <t>Rt  MM</t>
  </si>
  <si>
    <t>Private - See Official Website for Seasonal Fixed Variable Fee Rates http://lakeoftheozarkscommunitybridge.com/index.htm SHA will assume ownership and eliminate tolls when the nearly $43M in bonds used to privatly fund cost of Bridge are repaid.</t>
  </si>
  <si>
    <t>Nebraska - Iowa</t>
  </si>
  <si>
    <t>Bellevue</t>
  </si>
  <si>
    <t>City of Bellevue, NE Brdg Com</t>
  </si>
  <si>
    <t xml:space="preserve"> SR  370,  IA   (0.18  Mi)</t>
  </si>
  <si>
    <t>Missouri River</t>
  </si>
  <si>
    <t>Bellevue, NE (0.18 Mi)</t>
  </si>
  <si>
    <t>Plattsmouth</t>
  </si>
  <si>
    <t>Plattsmouth, NE Brdg Com</t>
  </si>
  <si>
    <t>Mills Cnty, IA (0.13 Mi)</t>
  </si>
  <si>
    <t>Plattsmouth, NE (0.13 Mi)</t>
  </si>
  <si>
    <t>New Jersey</t>
  </si>
  <si>
    <t>Margate</t>
  </si>
  <si>
    <t>Margate Brdg Co; Margate, NJ</t>
  </si>
  <si>
    <t>Margate, NJ</t>
  </si>
  <si>
    <t>Beach Thorofare</t>
  </si>
  <si>
    <t>Northfield, NJ</t>
  </si>
  <si>
    <t>American Roads Toll System using a prepaid Prox card</t>
  </si>
  <si>
    <t>Townsends Inlet</t>
  </si>
  <si>
    <t>Cape May Cnty Brdg Com</t>
  </si>
  <si>
    <t>Townsends Inlet, NJ</t>
  </si>
  <si>
    <t>Avalon, NJ</t>
  </si>
  <si>
    <t>Weight Limit 15 Tons</t>
  </si>
  <si>
    <t>Ocean City-Longport</t>
  </si>
  <si>
    <t>Egg Harbor Township, NJ</t>
  </si>
  <si>
    <t>Great Egg Harbor Bay</t>
  </si>
  <si>
    <t>Ocean City, NJ</t>
  </si>
  <si>
    <t>NO POSTING</t>
  </si>
  <si>
    <t>Grassy Sound</t>
  </si>
  <si>
    <t>Wildwood, NJ (Middle Twp)</t>
  </si>
  <si>
    <t>Grassy Sound Channel</t>
  </si>
  <si>
    <t>Stone Harbor, NJ</t>
  </si>
  <si>
    <t>Middle Thorofare</t>
  </si>
  <si>
    <t>Wildwood, NJ</t>
  </si>
  <si>
    <t>Cape May, NJ</t>
  </si>
  <si>
    <t>Corson's Inlet</t>
  </si>
  <si>
    <t>Strathmere, NJ</t>
  </si>
  <si>
    <t>New Jersey - New York</t>
  </si>
  <si>
    <t>Bayonne</t>
  </si>
  <si>
    <t>Port Auth of NY &amp; NJ</t>
  </si>
  <si>
    <t>Bayonne, NJ (0.85 Mi)</t>
  </si>
  <si>
    <t>Kill Van Kull</t>
  </si>
  <si>
    <t>Port Richmond, S.I., NY (0.7 Mi)</t>
  </si>
  <si>
    <t>Max and Min truck fees are per axle</t>
  </si>
  <si>
    <t>We do not calculate tolls on a VMT basis</t>
  </si>
  <si>
    <t>Outerbridge Crossing</t>
  </si>
  <si>
    <t>Perth Amboy, NJ (1.17 Mi)</t>
  </si>
  <si>
    <t>Arthur Kill</t>
  </si>
  <si>
    <t>Tottenville, S.I., NY (0.6 Mi)</t>
  </si>
  <si>
    <t>Lincoln (3 Tubes)</t>
  </si>
  <si>
    <t>Weehawken, NJ (1.58 Mi)</t>
  </si>
  <si>
    <t>Hudson River</t>
  </si>
  <si>
    <t>New York, NY (1.1 Mi)</t>
  </si>
  <si>
    <t>Max and Min truck fees are per axle.  Source of Toll Authority is also Value Pricing Pilot Program.</t>
  </si>
  <si>
    <t>New Jersey - Pennsylvania</t>
  </si>
  <si>
    <t>Dingman's Ferry</t>
  </si>
  <si>
    <t>Dingman's Choice &amp; DE Brdg Co</t>
  </si>
  <si>
    <t>Sandyston Twnshp, NJ  (0.1 Mi)</t>
  </si>
  <si>
    <t>Delaware River</t>
  </si>
  <si>
    <t>Dingman's Ferry, PA  (0.3 Mi)</t>
  </si>
  <si>
    <t>NA- Restricted</t>
  </si>
  <si>
    <t>N/A- Restricted</t>
  </si>
  <si>
    <t>Tacony-Palmyra</t>
  </si>
  <si>
    <t>Burlington Cnty Brdg Com</t>
  </si>
  <si>
    <t>Palmyra, NJ (0.54 Mi)</t>
  </si>
  <si>
    <t>Philadelphia, PA (0.4 Mi)</t>
  </si>
  <si>
    <t>Burlington-Bristol</t>
  </si>
  <si>
    <t>Burlington, NJ (0.39 Mi)</t>
  </si>
  <si>
    <t>Bristol, PA (0.3 Mi)</t>
  </si>
  <si>
    <t>Trenton-Morrisville</t>
  </si>
  <si>
    <t>DE River Joint Toll Brdg Com</t>
  </si>
  <si>
    <t>Trenton, NJ (0.5 Mi)</t>
  </si>
  <si>
    <t>Morrisville, PA (0.5 Mi)</t>
  </si>
  <si>
    <t>Easton-Phillipsburg</t>
  </si>
  <si>
    <t>Phillipsburg, NJ (0.3 Mi)</t>
  </si>
  <si>
    <t>Easton, PA (0.4 Mi)</t>
  </si>
  <si>
    <t>Portland-Columbia</t>
  </si>
  <si>
    <t>Columbia, Knowlton Township, NJ (1.9 Mi)</t>
  </si>
  <si>
    <t>Portland, PA (0.4 Mi)</t>
  </si>
  <si>
    <t>Milford-Montague</t>
  </si>
  <si>
    <t>Montague, NJ (0.3 Mi)</t>
  </si>
  <si>
    <t>Milford, PA (0.4 Mi)</t>
  </si>
  <si>
    <t>New Hope-Lambertville</t>
  </si>
  <si>
    <t>Delaware Towhship, NJ (0.2 Mi)</t>
  </si>
  <si>
    <t>Solebury Township, PA (0.93 Mi)</t>
  </si>
  <si>
    <t>Betsy Ross</t>
  </si>
  <si>
    <t>DE River Port Aut</t>
  </si>
  <si>
    <t>Commodore John Barry</t>
  </si>
  <si>
    <t>New York</t>
  </si>
  <si>
    <t>Castleton-on-Hudson</t>
  </si>
  <si>
    <t>NY State Thruway Auth</t>
  </si>
  <si>
    <t>Selkirk, NY</t>
  </si>
  <si>
    <t>Schodack Landing, NY</t>
  </si>
  <si>
    <t>surcharge</t>
  </si>
  <si>
    <t>Kingston-Rhinecliff</t>
  </si>
  <si>
    <t>NY State Brdg Auth</t>
  </si>
  <si>
    <t>Ulster, NY</t>
  </si>
  <si>
    <t>Rhinecliff, NY</t>
  </si>
  <si>
    <t>Tolls collected in one direction.  For avg cost per vehicle mile the # of tolls paid is doubled.  Min passenger toll fee calculated at E-ZPass discount rate.  Max truck toll calculated at 6 axles, addt'l axles @$2.50 per.</t>
  </si>
  <si>
    <t>Rip Van Winkle</t>
  </si>
  <si>
    <t>Catskill, NY</t>
  </si>
  <si>
    <t>Greenport, NY</t>
  </si>
  <si>
    <t>Mid-Hudson</t>
  </si>
  <si>
    <t>Lloyd, NY</t>
  </si>
  <si>
    <t>Poughkeepsie, NY</t>
  </si>
  <si>
    <t>Bear Mountain</t>
  </si>
  <si>
    <t>Stony Point, NY</t>
  </si>
  <si>
    <t>Cortlandt, NY</t>
  </si>
  <si>
    <t>Tolls collected in one direction.  For avg cost per vehicle mile the # of tolls paid is doubled.  Min passenger toll fee calculated at E-Zpass discount rate.  Max truck toll calculated at 6 axles, addt'l axles @$2.50 per.</t>
  </si>
  <si>
    <t>Atlantic Beach</t>
  </si>
  <si>
    <t>Nassau Cnty Brdg Auth</t>
  </si>
  <si>
    <t>East Rockaway Inlet</t>
  </si>
  <si>
    <t>Reynolds Channel</t>
  </si>
  <si>
    <t>AVI Bar Code</t>
  </si>
  <si>
    <t>Henry Hudson</t>
  </si>
  <si>
    <t>Triborough Brdg &amp; Tunnel Auth</t>
  </si>
  <si>
    <t>Manhattan, NY</t>
  </si>
  <si>
    <t>Harlem River</t>
  </si>
  <si>
    <t>Bronx, NY</t>
  </si>
  <si>
    <t>n/a</t>
  </si>
  <si>
    <t>Trucks are prohibited at this facility.</t>
  </si>
  <si>
    <t>Marine Parkway-Gil Hodges Memorial</t>
  </si>
  <si>
    <t>Kings Cnty</t>
  </si>
  <si>
    <t>Rockaway Inlet</t>
  </si>
  <si>
    <t>Queens County</t>
  </si>
  <si>
    <t>Cross Bay Veterans Memorial</t>
  </si>
  <si>
    <t>Channel Drive</t>
  </si>
  <si>
    <t>Jamaica Bay</t>
  </si>
  <si>
    <t>Toll Booth</t>
  </si>
  <si>
    <t>New York - Ontario, Canada</t>
  </si>
  <si>
    <t>Peace</t>
  </si>
  <si>
    <t>Buffalo-Fort Erie Public Bridge Auth</t>
  </si>
  <si>
    <t>Buffalo, NY (0.3 Mi)</t>
  </si>
  <si>
    <t>Niagara River</t>
  </si>
  <si>
    <t>Fort Erie, ON (0.4 Mi)</t>
  </si>
  <si>
    <t>Automatic Vehicle ID (AVI)- E-ZPass</t>
  </si>
  <si>
    <t>This is an international toll facility.  Toll Collection westbound-all vehicle types.</t>
  </si>
  <si>
    <t>Ogdensburg-Prescott</t>
  </si>
  <si>
    <t>Ogdensburg Bridge Auth</t>
  </si>
  <si>
    <t>Ogdensburg, NY (1.3 Mi)</t>
  </si>
  <si>
    <t>St. Lawrence River</t>
  </si>
  <si>
    <t>Prescott, ON (0.9 Mi)</t>
  </si>
  <si>
    <t>Bridge Pass Program (limited use)</t>
  </si>
  <si>
    <t>max truck toll is for 10 axles additional axles are $1 per</t>
  </si>
  <si>
    <t>Rainbow</t>
  </si>
  <si>
    <t>Niagara Falls Bridge Com</t>
  </si>
  <si>
    <t>Niagara Falls, NY (0.3 Mi)</t>
  </si>
  <si>
    <t>Niagara Falls, ON (0.2 Mi)</t>
  </si>
  <si>
    <t>NEXUS Toll Program</t>
  </si>
  <si>
    <t>Truck traffic prohibited</t>
  </si>
  <si>
    <t>NA</t>
  </si>
  <si>
    <t>Whirlpool Rapids</t>
  </si>
  <si>
    <t>Niagara Falls, NY (0.1 Mi)</t>
  </si>
  <si>
    <t>Niagara Falls, ON (0.1 Mi)</t>
  </si>
  <si>
    <t>Seaway International (Cornwall-Massena)</t>
  </si>
  <si>
    <t>St. Lawrence Seaway Development Corporation</t>
  </si>
  <si>
    <t>Rooseveltown, NY (0.5 Mi)</t>
  </si>
  <si>
    <t>Cornwell, ON (.5)</t>
  </si>
  <si>
    <t>Source of toll authority is Canadian Marine Act.  62% of cars, 29% of trucks are free (Native Status or Friendship Program)</t>
  </si>
  <si>
    <t>Oregon - Washington</t>
  </si>
  <si>
    <t>Bridge of the Gods</t>
  </si>
  <si>
    <t>Port Cascade Locks</t>
  </si>
  <si>
    <t>Cascade Locks, OR</t>
  </si>
  <si>
    <t>Columbia River</t>
  </si>
  <si>
    <t>Stevenson, WA</t>
  </si>
  <si>
    <t>Trucks:  $3.00 for first two axels, then $2.00 per axel after that.
Motorcycles, bikes and pedestrians:  $1.00
Non-commercial trailers:  $1.00 per axel
Autos can purchase discount books of tickets (25% discount)</t>
  </si>
  <si>
    <t>incl. in passenger</t>
  </si>
  <si>
    <t>Hood River</t>
  </si>
  <si>
    <t>Port of Hood River</t>
  </si>
  <si>
    <t>Hood River, OR</t>
  </si>
  <si>
    <t>White Salmon, WA</t>
  </si>
  <si>
    <t>Electronic Toll Collection using transponders.  Provider is BreezeBy.</t>
  </si>
  <si>
    <t>Very narrow bridge, not advised for large RV's.
0.57 mi. in Oregon.
Cash Toll:  $0.75 per motorcycle; $1.00 for Autos; $1.00 per axle for trucks.
Electronic Toll:  $0.60 per motorcycle; $0.80 for Autos; $0.80 per axle for trucks.
Autos can purchase discount books of tickets (20% discount)
Please note that the number in the Avg. passenger vehicle cost per vehicle mile includes both cars and trucks we were not supplied with data that separated them.</t>
  </si>
  <si>
    <t>Puerto Rico</t>
  </si>
  <si>
    <t>Teodoro Moscoso</t>
  </si>
  <si>
    <t>Autopistas de Puerto Rico</t>
  </si>
  <si>
    <t>PR 181</t>
  </si>
  <si>
    <t>San Jose Lagoon</t>
  </si>
  <si>
    <t>PR 26</t>
  </si>
  <si>
    <t>Radio freq. ID (Auto-Expreso)</t>
  </si>
  <si>
    <t>Lane 205 North, Lane 406 South</t>
  </si>
  <si>
    <t>Rhode Island</t>
  </si>
  <si>
    <t>Newport</t>
  </si>
  <si>
    <t>RI Trnpke &amp; Brdg Auth</t>
  </si>
  <si>
    <t>Jamestown, RI</t>
  </si>
  <si>
    <t>Narragansett Bay</t>
  </si>
  <si>
    <t>Newport, RI</t>
  </si>
  <si>
    <t>EZPass</t>
  </si>
  <si>
    <t>Open Road Tolling</t>
  </si>
  <si>
    <t>Texas</t>
  </si>
  <si>
    <t>Midway Road</t>
  </si>
  <si>
    <t>Addison Airport</t>
  </si>
  <si>
    <t>Addison Road</t>
  </si>
  <si>
    <t>Mountain Creek Lake Bridge</t>
  </si>
  <si>
    <t>SE 14th Street</t>
  </si>
  <si>
    <t>Mountain Creek Lake</t>
  </si>
  <si>
    <t>Mountain Creek Parkway</t>
  </si>
  <si>
    <t>Sam Houston Ship Channel Bridge</t>
  </si>
  <si>
    <t>Harris County Toll Road Authority</t>
  </si>
  <si>
    <t xml:space="preserve"> North of Beltway Green Blvd</t>
  </si>
  <si>
    <t>Houston Ship Channel</t>
  </si>
  <si>
    <t>North of Jacinto Port Blvd</t>
  </si>
  <si>
    <t>San Luis-Vacek Pass Bridge</t>
  </si>
  <si>
    <t>Galveston County Rd District #1</t>
  </si>
  <si>
    <t>Galveston, TX</t>
  </si>
  <si>
    <t>San Luis Pass</t>
  </si>
  <si>
    <t>Brazoria, TX</t>
  </si>
  <si>
    <t>$2.00 no matter the vehicle</t>
  </si>
  <si>
    <t>Lewisville Lake Bridge</t>
  </si>
  <si>
    <t>Swisher Rd</t>
  </si>
  <si>
    <t>Lewisville Lake</t>
  </si>
  <si>
    <t>Eldorado Parkway</t>
  </si>
  <si>
    <t>Texas - Mexico</t>
  </si>
  <si>
    <t>Gateway International Bridge</t>
  </si>
  <si>
    <t>Cameron County</t>
  </si>
  <si>
    <t>Brownsville, TX (0.1 Mi)</t>
  </si>
  <si>
    <t>Rio Grande River</t>
  </si>
  <si>
    <t>Matamoros, Tamaulipas (0.1 Mi)</t>
  </si>
  <si>
    <t>Bridge (2)</t>
  </si>
  <si>
    <t>Non-commercial. Pedestrians pay $1.</t>
  </si>
  <si>
    <t>Brownsville &amp; Matamoros Express Bridge</t>
  </si>
  <si>
    <t>Brownsville &amp; Matamoros Bridge Co</t>
  </si>
  <si>
    <t>Free Trade Bridge</t>
  </si>
  <si>
    <t>Cameron County, City of Harlingen &amp; City of San Benito</t>
  </si>
  <si>
    <t>Los Indios, TX  (Measured 0.8 Mi from start of facility to border)</t>
  </si>
  <si>
    <t>Extra axle $3.00 (non-commercial $3.50 (commercial).</t>
  </si>
  <si>
    <t>Veterans International Bridge</t>
  </si>
  <si>
    <t>City of Brownsville &amp; Cameron County</t>
  </si>
  <si>
    <t>Brownsville, TX (Measured 0.6 Mi from start of facility to border)</t>
  </si>
  <si>
    <t>Matamoros, Tamaulipas (previously reported 0.5) (Measured 0.75 Mi From border to  Mexico facility)</t>
  </si>
  <si>
    <t>Progreso, TX (0.08 Mi)</t>
  </si>
  <si>
    <t>Nuevo Progreso, Mexico(0.11 Mi)</t>
  </si>
  <si>
    <t>Pharr-Reynosa Bridge</t>
  </si>
  <si>
    <t>City of Pharr</t>
  </si>
  <si>
    <t>Pharr, TX (1.5 Mi)</t>
  </si>
  <si>
    <t>Reynosa, Tamaulipas (1.75 Mi)</t>
  </si>
  <si>
    <t>5-toll lanes (AVI/automatic - card); southbound commercial traffic.  Truck fee is $3.50 per axle.</t>
  </si>
  <si>
    <t>McAllen-Hidalgo International Bridge</t>
  </si>
  <si>
    <t>City of McAllen</t>
  </si>
  <si>
    <t>Hidalgo, TX (0.1 Mi)</t>
  </si>
  <si>
    <t>Reynosa, Tamaulipas (0.1 Mi)</t>
  </si>
  <si>
    <t xml:space="preserve">Non-Commercial, Pedestrian $1.00, Motorcycles $3.50, 2 Axle Buses  $7.00, 3 Axle Buses  $9.00 </t>
  </si>
  <si>
    <t>Rio Grande City-Camargo Bridge</t>
  </si>
  <si>
    <t>Rio Grande City, TX (0.1 Mi)</t>
  </si>
  <si>
    <t>Camargo, Tamaulipas (0.1 Mi)</t>
  </si>
  <si>
    <t>Roma-Ciudad Miguel Aleman Bridge</t>
  </si>
  <si>
    <t>Starr County</t>
  </si>
  <si>
    <t>Roma, TX (0.1 Mi)</t>
  </si>
  <si>
    <t>Ciudad Miguel Aleman (0.1 Mi)</t>
  </si>
  <si>
    <t>Juarez-Lincoln International Bridge</t>
  </si>
  <si>
    <t>City of Laredo</t>
  </si>
  <si>
    <t>Laredo, TX (0.1 Mi)</t>
  </si>
  <si>
    <t>Nuevo Laredo, Tamaulipas (0.1 Mi)</t>
  </si>
  <si>
    <t>Gateway to the Americas International Bridge</t>
  </si>
  <si>
    <t>World Trade Bridge</t>
  </si>
  <si>
    <t>Laredo, TX (0.24 Mi)</t>
  </si>
  <si>
    <t>Nuevo Laredo, Tamaulipas (0.41 Mi)</t>
  </si>
  <si>
    <t>Colombia Solidarity Bridge</t>
  </si>
  <si>
    <t>Colombia, Nuevo Leon (0.26 Mi)</t>
  </si>
  <si>
    <t>City of Eagle Pass</t>
  </si>
  <si>
    <t>Eagle Pass, TX (0.3 Mi)</t>
  </si>
  <si>
    <t>Pedras Negras, Coahuila (0.1 Mi)</t>
  </si>
  <si>
    <t>HID Proximity Card Reader</t>
  </si>
  <si>
    <t>Eagle Pass, TX (0.25 Mi)</t>
  </si>
  <si>
    <t>Pedras Negras, Coahuila (0.19 Mi)</t>
  </si>
  <si>
    <t>Del Rio-Ciudad Acuna International Bridge</t>
  </si>
  <si>
    <t>City of Del Rio</t>
  </si>
  <si>
    <t>Del Rio, TX (0.6 Mi)</t>
  </si>
  <si>
    <t>Ciudad Acuna, Coahuila (0.3 Mi)</t>
  </si>
  <si>
    <t>Ysleta-Zaragoza Bridge</t>
  </si>
  <si>
    <t>City of El Paso</t>
  </si>
  <si>
    <t>El Paso, TX (0.2 Mi)</t>
  </si>
  <si>
    <t>Zaragosa, Chihuahua (0.1)</t>
  </si>
  <si>
    <t>4-lanes commercial; 4-lanes Non-commercial traffic; partial electronic. Truck fee is $3.50 $4.00 per axle.  Pedestrian $0.50</t>
  </si>
  <si>
    <t>Good Neighbor (Stanton St.) Bridge</t>
  </si>
  <si>
    <t>El Paso, TX (0.1 Mi)</t>
  </si>
  <si>
    <t>Ciudad Juarez, Chihuahua (0.1 Mi)</t>
  </si>
  <si>
    <t>Paso Del Norte (Santa Fe St) Bridge</t>
  </si>
  <si>
    <t>El Paso, TX (0.3 Mi)</t>
  </si>
  <si>
    <t>Ciudad Juarez, Chihuahua (0.2 Mi)</t>
  </si>
  <si>
    <t>Bridge is northbound passenger vehicles only and two way pedestrian.  Mexico collects tolls on northbound vehicles and pedestrians. The City of El Paso collects southbound pedestrian tolls $0.50 per person.</t>
  </si>
  <si>
    <t>Anzalduas International Bridge</t>
  </si>
  <si>
    <t>Mission, TX (1.8Mi)</t>
  </si>
  <si>
    <t>Reynosa, Tamaulipas (1.6 Mi)</t>
  </si>
  <si>
    <t>Donna International Bridge</t>
  </si>
  <si>
    <t>City of Donna</t>
  </si>
  <si>
    <t>Donna, TX (0.08 Mi)</t>
  </si>
  <si>
    <t>Rio Bravo, Tamaulipas (0.12 Mi)</t>
  </si>
  <si>
    <t>Tornillo-Guadalupe International Bridge</t>
  </si>
  <si>
    <t>El Paso County</t>
  </si>
  <si>
    <t>Tornillo, TX (0.12 Mi)</t>
  </si>
  <si>
    <t xml:space="preserve">Guadalupe, Chihuahua </t>
  </si>
  <si>
    <t>Manual and Automatic Vehicle ID (AVI)</t>
  </si>
  <si>
    <t>Bridge opened in 2016.  The bridge will be approximately 1,274 feet long and 637 feet each side.  Bridge not currently Tolled.  No fees.</t>
  </si>
  <si>
    <t>Virginia</t>
  </si>
  <si>
    <t>Boulevard (SR 161)</t>
  </si>
  <si>
    <t>Richmond Metropolitan Authority</t>
  </si>
  <si>
    <t>North of the James River at North Bank Park</t>
  </si>
  <si>
    <t>James River</t>
  </si>
  <si>
    <t>South of the James River at James River Park</t>
  </si>
  <si>
    <t>Automated Vehicle ID (AVI) / E-ZPass</t>
  </si>
  <si>
    <t>Four and more axle vehicles not permitted on the bridge.</t>
  </si>
  <si>
    <t>Dominion Boulevard Veterans Bridge</t>
  </si>
  <si>
    <t>City of Chesapeake</t>
  </si>
  <si>
    <t>Bainbridge Point Road</t>
  </si>
  <si>
    <t>Elizabether River</t>
  </si>
  <si>
    <t>Sampson Creek Road</t>
  </si>
  <si>
    <t>South Norfolk Jordan Bridge</t>
  </si>
  <si>
    <t>United Bridge Partners</t>
  </si>
  <si>
    <t>Portsmouth</t>
  </si>
  <si>
    <t>Chesapeake, VA</t>
  </si>
  <si>
    <t>Minimum passenger vehicle toll is available with E-ZPass only.  Maximum truck toll is based on four or more axles.</t>
  </si>
  <si>
    <t>Chesapeake Bay (US 13)</t>
  </si>
  <si>
    <t>Chesapeake Bay Bridge &amp; Tunnel District</t>
  </si>
  <si>
    <t>Kiptopeake, VA</t>
  </si>
  <si>
    <t>Virginia Beach, VA</t>
  </si>
  <si>
    <t>The maximum passenger toll is based on towing a three-axle trailer; the minum is based on not tolling any trailer (a return trip in less than 24-hours is only $5.00).  The maximum truck toll is based on a six-axle vehicle; the minimum is based on a three-axle vehicle.</t>
  </si>
  <si>
    <t>George P. Coleman (US 17)</t>
  </si>
  <si>
    <t>Virginia Department of Transportation</t>
  </si>
  <si>
    <t>York County</t>
  </si>
  <si>
    <t>York River</t>
  </si>
  <si>
    <t>Gloucester Co</t>
  </si>
  <si>
    <t>Elizabeth River MidTown Tunnel</t>
  </si>
  <si>
    <t>Elizabether River Crossings</t>
  </si>
  <si>
    <t>Norfolk</t>
  </si>
  <si>
    <t>Washington</t>
  </si>
  <si>
    <t>Tacoma Narrows</t>
  </si>
  <si>
    <t>WA Department of Transportation</t>
  </si>
  <si>
    <t>Tacoma, WA</t>
  </si>
  <si>
    <t>Gig Harbor, WA</t>
  </si>
  <si>
    <t>Motorists, both passenger and commercial vehicle, can receive an approvimate 42% toll discount by purchasing transponders for electronic toll collection.</t>
  </si>
  <si>
    <t>Albert D. Rosellini</t>
  </si>
  <si>
    <t>Seattle, Wa</t>
  </si>
  <si>
    <t>Lake Washington</t>
  </si>
  <si>
    <t>Medina, WA</t>
  </si>
  <si>
    <t>West Virginia - Ohio</t>
  </si>
  <si>
    <t>Parkersburg Memorial</t>
  </si>
  <si>
    <t>City of Parkersburg, WV</t>
  </si>
  <si>
    <t>Parkersburg, WV (0.2 Mi)</t>
  </si>
  <si>
    <t>Belpre, OH (0.1 Mi)</t>
  </si>
  <si>
    <t>This bridge has a toll for passenger cars of $0.50; travelers may also purchase tickets to reduce the toll from $0.50 to $0.40 per trip when $2.00 worth are purchased. There are no automatic lanes and E-ZPass is not accepted</t>
  </si>
  <si>
    <t>Newell-East Liverpool</t>
  </si>
  <si>
    <t>Newell Brdg &amp; Rdwy Co, Newell, WV</t>
  </si>
  <si>
    <t>Newell, WV  (0.2 Mi)</t>
  </si>
  <si>
    <t>East Liverpool, OH  (0.1 Mi)</t>
  </si>
  <si>
    <t xml:space="preserve">1/  The length of structures includes approaches and connecting links which were financed as an integral part of the toll project.  The length of toll bridges  </t>
  </si>
  <si>
    <t xml:space="preserve">      includes approach sections which may be used toll free by local residents.  The length of such sections is identified in the "nontoll" column.   </t>
  </si>
  <si>
    <t>2/   Functional Class Codes:   1 - Interstate, 2 - Other Freeways &amp; Expressways, 3 - Principal Arterial,  4 - Minor Arterial,  5 - Major Collector,  6 - Minor Collector,  7 - Local;</t>
  </si>
  <si>
    <t>3/  Excludes toll transactions that require stopping (i.e., cash, ticket, or token payment).</t>
  </si>
  <si>
    <t>4/ The FHWA Office of Program Administration has no record of the Section 129 Toll Agreement.</t>
  </si>
  <si>
    <t>(IN  OPERATION AS  OF  JANUARY  1, 2021)</t>
  </si>
  <si>
    <t>Joint Board (KYTC, INDOT, IN Finance Authority, KY Public Transportation Infrastructure Authority)</t>
  </si>
  <si>
    <t>KY-841(Not part of I-265)</t>
  </si>
  <si>
    <t>Kentucky - Indiana</t>
  </si>
  <si>
    <t xml:space="preserve">East End Tunnel </t>
  </si>
  <si>
    <t xml:space="preserve">0.320 </t>
  </si>
  <si>
    <t>Tunnel (on KY side)</t>
  </si>
  <si>
    <t>Opened 12/18/16; Tolling Began 12/30/16; The tunnel is adjacent to the Lewis &amp; Clark Bridge. It is approximately 1.25-1.5 miles SE of the Lewis &amp; Clark Bridge. It carries KY 841 under US 42 and the Drumanard Estate.  There is no (public) access between the tunnel and the bridge. Any NB trip on KY 841 that does not get off at the US 42 Interchange must continue north through the tunnel and over the Lewis &amp; Clark Bridge into Indiana. Similarly, a trip from Indiana over the bridge must proceed through the tunnel and all the way to the I-71 Interchange since there is no southbound access to US 42. There is access for emergency personnel only via River Road, which is located between the tunnel and bridge. The bridge and the tunnel are interconnected in both their function and in how they were financed.</t>
  </si>
  <si>
    <t>Title 21/ISO 18000-6C</t>
  </si>
  <si>
    <t>ETC opened Dec., 2000, 
HOV toll implemented July 2010. 
Fully cashless 1/1/2021
Vehicle cost per mile covers all classes of vehicles, and is based on FY 18-19 transaction data</t>
  </si>
  <si>
    <t>Motorists can pay by transponder (Good to Go), pre-registered cash pay (pay by plate), or pay by mail.  Toll rate information: Http://www.wsdot.wa.gov/tolling/520/520tollrates.htm</t>
  </si>
  <si>
    <t>SR 99 Tunnel</t>
  </si>
  <si>
    <t>'Seattle, Wa</t>
  </si>
  <si>
    <t>Motorists can pay by transponder (Good to Go), pre-registered cash pay (pay by plate), or pay by mail.
Toll rate information: https://wsdot.wa.gov/tolling/sr-99-tunnel-toll-rates</t>
  </si>
  <si>
    <t>E-Zpass; Pay by Plate; Video Tolls</t>
  </si>
  <si>
    <t xml:space="preserve">Indiana </t>
  </si>
  <si>
    <t xml:space="preserve">Cline Avenue Bridge LLC. </t>
  </si>
  <si>
    <t>West of Riley Road</t>
  </si>
  <si>
    <t>Indiana Harbor and Ship Canal</t>
  </si>
  <si>
    <t>East of Dickey Road</t>
  </si>
  <si>
    <t>Yes/E-Zpass or I-Pass OR Pay by Plate</t>
  </si>
  <si>
    <t>Need full year of tolling</t>
  </si>
  <si>
    <t>Indiana/Kentucky</t>
  </si>
  <si>
    <t>Lewis and Clark Bridge</t>
  </si>
  <si>
    <t>Indiana Finance Authority</t>
  </si>
  <si>
    <t>SR-265</t>
  </si>
  <si>
    <t>Snyder Freeway (Kentucky Hwy 841)</t>
  </si>
  <si>
    <t>Yes/EZ-Pass and RiverLink local transponder</t>
  </si>
  <si>
    <t>Tolling started 12/30/16</t>
  </si>
  <si>
    <t>Kentucky-Indiana</t>
  </si>
  <si>
    <t>KY Public Transportation Infrastructure Authority / Indiana Finance Authority</t>
  </si>
  <si>
    <t>Louisville, KY</t>
  </si>
  <si>
    <t>Jeffersonville, IN</t>
  </si>
  <si>
    <t>Privately owned - Agreement between the City of East Chicago and United Bridge Partners</t>
  </si>
  <si>
    <t>Wood River NB</t>
  </si>
  <si>
    <t>Rhode Island Department of Transportation</t>
  </si>
  <si>
    <t xml:space="preserve">Hopkinton/Richmond, RI </t>
  </si>
  <si>
    <t xml:space="preserve">"Toll Facility" is defined in our program as a Toll Plaza. The tolls collected at each location in Rhode Island will go to repair the bridge or bridge group associated with that toll location. Toll are only assessed on Tractor or truck tractors as defined in 23 C.F.R. 658.5, pulling a trailer or trailers. Tolls will be limited to once per toll facility, per day in each direction. Toll rates will be limited along the I-95 corridor at $20 for a border-to-border trip from Connecticut to Massachusetts. There also is a daily maximum toll of $40 per tractor trailer regardless of the number of toll gantries passed. All caps require the use of a radio identification transponder (such as E-ZPass). </t>
  </si>
  <si>
    <t>Section 129 (General Toll Program)</t>
  </si>
  <si>
    <t>$3.25</t>
  </si>
  <si>
    <t>RIDOT does not calculate tolls on a VMT basis</t>
  </si>
  <si>
    <t>Wood River SB</t>
  </si>
  <si>
    <t>Teft Hill Trail NB</t>
  </si>
  <si>
    <t>Exeter/Richmond</t>
  </si>
  <si>
    <t>$3.50</t>
  </si>
  <si>
    <t>Teft Hill Trail SB</t>
  </si>
  <si>
    <t>Toll Gate Road Entry</t>
  </si>
  <si>
    <t xml:space="preserve">Warwick, RI </t>
  </si>
  <si>
    <t>$2.29</t>
  </si>
  <si>
    <t>Toll Gate Road NB</t>
  </si>
  <si>
    <t>$6.25</t>
  </si>
  <si>
    <t>Toll Gate Road Exit</t>
  </si>
  <si>
    <t>Toll Gate Road SB</t>
  </si>
  <si>
    <t>Oxford Street NB</t>
  </si>
  <si>
    <t>Providence, RI</t>
  </si>
  <si>
    <t>$2.25</t>
  </si>
  <si>
    <t>Oxford Street SB</t>
  </si>
  <si>
    <t>Roosevelt Avenue Entry</t>
  </si>
  <si>
    <t>Pawtucket, RI</t>
  </si>
  <si>
    <t>$1.40</t>
  </si>
  <si>
    <t>Roosevelt Avenue NB</t>
  </si>
  <si>
    <t>$2.50</t>
  </si>
  <si>
    <t>Roosevelt Avenue Exit</t>
  </si>
  <si>
    <t>Roosevelt Avenue SB</t>
  </si>
  <si>
    <t>Plainfield Pike Bridge Exit</t>
  </si>
  <si>
    <t>Cranston, RI</t>
  </si>
  <si>
    <t>$4.26</t>
  </si>
  <si>
    <t>Plainfield Pike Bridge Entry</t>
  </si>
  <si>
    <t>$2.24</t>
  </si>
  <si>
    <t>Plainfield Pike Bridge NB</t>
  </si>
  <si>
    <t>$6.50</t>
  </si>
  <si>
    <t>Plainfield Pike Bridge SB</t>
  </si>
  <si>
    <t>Greenville Avenue Bridge NB</t>
  </si>
  <si>
    <t>Johnston, RI</t>
  </si>
  <si>
    <t>$1.16</t>
  </si>
  <si>
    <t>US 6 Bridge North Bound</t>
  </si>
  <si>
    <t>$7.34</t>
  </si>
  <si>
    <t>Hartford Pike Bridge Entry</t>
  </si>
  <si>
    <t>$3.21</t>
  </si>
  <si>
    <t>Greenville Avenue Bridge SB</t>
  </si>
  <si>
    <t>$1.03</t>
  </si>
  <si>
    <t>Hartford Pike Bridge SB</t>
  </si>
  <si>
    <t>$3.63</t>
  </si>
  <si>
    <t>US 6 Bridge South Bound</t>
  </si>
  <si>
    <t>$3.84</t>
  </si>
  <si>
    <t>Route 6 SB HPB Entry Ramp SB</t>
  </si>
  <si>
    <t>Route 6 SB HPB Entry Ramp NB</t>
  </si>
  <si>
    <t>Leigh Road Bridge NB</t>
  </si>
  <si>
    <t>Cumberland, RI</t>
  </si>
  <si>
    <t>$7.50</t>
  </si>
  <si>
    <t>Leigh Road Bridge SB</t>
  </si>
  <si>
    <t>George Washington Way NB</t>
  </si>
  <si>
    <t>Lincoln, RI</t>
  </si>
  <si>
    <t>George Washington Way SB</t>
  </si>
  <si>
    <t>Farnum Pike Bridge NB</t>
  </si>
  <si>
    <t>North Smithfield, RI</t>
  </si>
  <si>
    <t>$6.75</t>
  </si>
  <si>
    <t>Farnum Pike Bridge SB</t>
  </si>
  <si>
    <t>Woonasquatucket River EB</t>
  </si>
  <si>
    <t>Woonasquatucket River</t>
  </si>
  <si>
    <t>$5.00</t>
  </si>
  <si>
    <t>Woonasquatucket River WB</t>
  </si>
  <si>
    <t xml:space="preserve">$132 plus $22 for each Axle over 6. </t>
  </si>
  <si>
    <t>Pennsauken, NJ (2.2 Mi)</t>
  </si>
  <si>
    <t>Philadelphia, PA (0.96 Mi)</t>
  </si>
  <si>
    <t>Bridgeport, NJ (2.2 Mi)</t>
  </si>
  <si>
    <t>Chester, PA (1.20 Mi)</t>
  </si>
  <si>
    <t>Addison Airport Toll Tunnel</t>
  </si>
  <si>
    <t>North Texas Tollway Authority (NTTA)</t>
  </si>
  <si>
    <t>All Electronic AVI with pay by mail video tolling</t>
  </si>
  <si>
    <t>$0.66 for 2-axle + $0.66 per additional axle for AVI
$0.99 for 2-acle + $0.99 per additional axle for video toll</t>
  </si>
  <si>
    <t>$1.32 for 2-axle + $1.32 per additional axle for AVI
$1.98 for 2-acle + $1.98 per additional axle for video toll</t>
  </si>
  <si>
    <t>Private; Rail Bridge no longer in use since 2015; 4-lane veh. Bridge; non-commercial; pedestrians pay $1. bicycles pay $1.50.  Charge traffic tolls in both directions, different fees.</t>
  </si>
  <si>
    <t>Non-Commercial &amp; Pedestrian</t>
  </si>
  <si>
    <t>Lucio Blanco, Tamaulipas  (Measured 0.5 Mi from border to Mexico facility)</t>
  </si>
  <si>
    <t>Progreso International Bridge</t>
  </si>
  <si>
    <t>Non-Commercial Only</t>
  </si>
  <si>
    <t xml:space="preserve">Starr-Camargo Bridge, Co. </t>
  </si>
  <si>
    <t>Juarez-Lincoln International Bridge II</t>
  </si>
  <si>
    <t>Gateway to the Americas International Bridge I</t>
  </si>
  <si>
    <t>World Trade Bridge IV</t>
  </si>
  <si>
    <t>Commercial Trucks Only</t>
  </si>
  <si>
    <t>Colombia Solidarity Bridge III</t>
  </si>
  <si>
    <t>Camino Real International Bridge #2</t>
  </si>
  <si>
    <t>No commercial traffic. Only passenger cars are allowed. The City of El Paso collects both southbound vehicle, $3.50 ($1.75 per axle) and pedestrian, $0.50.  Motorcycle $3.50.  2-axle Bus $9.00 plus $4 per additional axle.</t>
  </si>
  <si>
    <t>N/A - Northbound Vehicles Only (Mexico to Texas).  No fee charged in Texas.</t>
  </si>
  <si>
    <t>5 Toll Lanes,  commercial &amp; non-commercial.   Motorcycles $3.50.        2-axle Buses $7 and 3-axle buses $9.</t>
  </si>
  <si>
    <t>N/A - Not tolled, yet.</t>
  </si>
  <si>
    <t>Sam R. Sparks LP</t>
  </si>
  <si>
    <t>Private; commercial &amp; non-commercial; pedestrians pay $1.00. Motorcycles $2.00. Trucks $4.50 per axle.</t>
  </si>
  <si>
    <t xml:space="preserve">6 toll lanes: southbound non-commercial and bus traffic; partial electronic (cash and AVI).Non-Commercial is $1.75 per axle. Non-commercial AVI is $1.65 per axle.  Bus fee is $4.75 per axle. </t>
  </si>
  <si>
    <t>13-automatic pedestrian gates (Pedestrain fee $1.00 cash); 4-toll lanes partial electronic (cash and AVI); southbound pedestrian and non-commerical traffic. Non-commercial is $1.75 per axle. Non-commercial AVI is $1.65 per axle.</t>
  </si>
  <si>
    <t>8-toll lanes (AVI/swipe card); southbound commercial traffic. Truck fee is $4.75 per axle.</t>
  </si>
  <si>
    <t xml:space="preserve">$9.50   </t>
  </si>
  <si>
    <t>7-toll lanes (cash/AVI/swipe card); southbound non-commercial traffic, bus traffic and commercial traffic. Truck fee is $4.75 per axle. Bus fee is $4.75 per axle. Non-commercial is $1.75 per axle. Non-commercial AVI is $1.65 per axle.</t>
  </si>
  <si>
    <t>Eagle Pass International Bridge #1</t>
  </si>
  <si>
    <t>3 Toll Lanes, Pedestrian Turnstile 'Bridge; 0.1 mi. outside US.  Private vehicle and pedestrian only.  Passenger vehicle costs less with Bridge express card.  Passenger Vehicle $4.00; Pedestrian   $1.00 Motorcycles $4.00</t>
  </si>
  <si>
    <t>5 Toll Lanes, Pedestrian Window, Bridge, primarily commercial traffic, allows non-commercial as well.  Passenger vehicle costs less with Bridge express card. Passenger Vehicle $4.00 Commercial Vehicles $5.00 per/axel; Pedestrian $1.00 Motorcycles $4.00</t>
  </si>
  <si>
    <t xml:space="preserve">Non-commercial $4.00, $2.00 per extra axle. Commercial $6.75 per axle. Pedestrian or bicycle $0.75.  </t>
  </si>
  <si>
    <t>No restrictions on residential permit.  Currently vehicular (passenger vehicle) traffic with 4 southbound lanes and pedestrian crossing.  There are 4 northbound lanes.  Pedestrian $0.50, Bicycle $1.00, Motorcycle $3.50, POV's $4.00</t>
  </si>
  <si>
    <t>R2</t>
  </si>
  <si>
    <t>R3</t>
  </si>
  <si>
    <t>R4</t>
  </si>
  <si>
    <t>R5</t>
  </si>
  <si>
    <t>R6</t>
  </si>
  <si>
    <t>R7</t>
  </si>
  <si>
    <t>U2</t>
  </si>
  <si>
    <t>U3</t>
  </si>
  <si>
    <t>U4</t>
  </si>
  <si>
    <t>U5</t>
  </si>
  <si>
    <t>U6</t>
  </si>
  <si>
    <t>U7</t>
  </si>
  <si>
    <t>R</t>
  </si>
  <si>
    <t>U</t>
  </si>
  <si>
    <t>NHS non</t>
  </si>
  <si>
    <t>NHS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</si>
</sst>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6" x14ac:knownFonts="1">
    <font>
      <sz val="10"/>
      <name val="MS Sans Serif"/>
    </font>
    <font>
      <b/>
      <sz val="15"/>
      <name val="MS Sans Serif"/>
      <family val="2"/>
    </font>
    <font>
      <b/>
      <sz val="10"/>
      <name val="MS Sans Serif"/>
      <family val="2"/>
    </font>
    <font>
      <sz val="10"/>
      <name val="MS Sans Serif"/>
      <family val="2"/>
    </font>
    <font>
      <sz val="10"/>
      <color indexed="8"/>
      <name val="MS Sans Serif"/>
      <family val="2"/>
    </font>
    <font>
      <sz val="10"/>
      <color rgb="FFFF0000"/>
      <name val="MS Sans Serif"/>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s>
  <cellStyleXfs count="3">
    <xf numFmtId="0" fontId="0" fillId="0" borderId="0" applyFont="0"/>
    <xf numFmtId="0" fontId="3" fillId="0" borderId="0" applyFont="0"/>
    <xf numFmtId="0" fontId="3" fillId="0" borderId="0"/>
  </cellStyleXfs>
  <cellXfs count="184">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2" fontId="0" fillId="0" borderId="0" xfId="0" applyNumberFormat="1" applyAlignment="1">
      <alignment vertical="center"/>
    </xf>
    <xf numFmtId="4" fontId="0" fillId="0" borderId="0" xfId="0" applyNumberFormat="1" applyAlignment="1">
      <alignment vertical="center"/>
    </xf>
    <xf numFmtId="164" fontId="0" fillId="0" borderId="0" xfId="0" applyNumberFormat="1" applyAlignment="1">
      <alignment vertical="center"/>
    </xf>
    <xf numFmtId="0" fontId="0" fillId="0" borderId="0" xfId="0" applyBorder="1" applyAlignment="1">
      <alignment vertical="center"/>
    </xf>
    <xf numFmtId="0" fontId="0" fillId="0" borderId="0" xfId="0" applyBorder="1"/>
    <xf numFmtId="0" fontId="2" fillId="0" borderId="0" xfId="0" applyFont="1" applyAlignment="1">
      <alignment vertical="center"/>
    </xf>
    <xf numFmtId="0" fontId="0" fillId="0" borderId="1" xfId="0" applyBorder="1" applyAlignment="1">
      <alignment vertical="center"/>
    </xf>
    <xf numFmtId="0" fontId="2" fillId="0" borderId="1" xfId="0" applyFont="1" applyBorder="1" applyAlignment="1">
      <alignment horizontal="center" vertical="center"/>
    </xf>
    <xf numFmtId="0" fontId="0" fillId="0" borderId="1" xfId="0" applyBorder="1" applyAlignment="1">
      <alignment vertical="center" wrapText="1"/>
    </xf>
    <xf numFmtId="2" fontId="0" fillId="0" borderId="2" xfId="0" applyNumberFormat="1" applyBorder="1" applyAlignment="1">
      <alignment vertical="center"/>
    </xf>
    <xf numFmtId="2" fontId="0" fillId="0" borderId="3" xfId="0" applyNumberFormat="1" applyBorder="1" applyAlignment="1">
      <alignment vertical="center"/>
    </xf>
    <xf numFmtId="0" fontId="0" fillId="0" borderId="1" xfId="0" applyBorder="1" applyAlignment="1">
      <alignment horizontal="center" vertical="center"/>
    </xf>
    <xf numFmtId="4" fontId="2" fillId="0" borderId="1" xfId="0" applyNumberFormat="1" applyFont="1" applyBorder="1" applyAlignment="1">
      <alignment horizontal="center" vertical="center"/>
    </xf>
    <xf numFmtId="4" fontId="0" fillId="0" borderId="1" xfId="0" applyNumberFormat="1" applyBorder="1" applyAlignment="1">
      <alignment vertical="center"/>
    </xf>
    <xf numFmtId="0" fontId="0" fillId="0" borderId="3" xfId="0" applyBorder="1" applyAlignment="1">
      <alignment vertical="center"/>
    </xf>
    <xf numFmtId="164" fontId="2" fillId="0" borderId="1" xfId="0" applyNumberFormat="1" applyFont="1" applyBorder="1" applyAlignment="1">
      <alignment horizontal="center" vertical="center"/>
    </xf>
    <xf numFmtId="0" fontId="0" fillId="0" borderId="0" xfId="0" applyBorder="1" applyAlignment="1"/>
    <xf numFmtId="0" fontId="2" fillId="0" borderId="6" xfId="0"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4" fontId="2" fillId="0" borderId="6" xfId="0" applyNumberFormat="1" applyFont="1" applyBorder="1" applyAlignment="1">
      <alignment horizontal="center" vertical="center"/>
    </xf>
    <xf numFmtId="164" fontId="2" fillId="0" borderId="6" xfId="0" applyNumberFormat="1" applyFont="1" applyBorder="1" applyAlignment="1">
      <alignment horizontal="center" vertical="center"/>
    </xf>
    <xf numFmtId="0" fontId="2" fillId="0" borderId="0" xfId="0" applyFont="1" applyBorder="1" applyAlignment="1"/>
    <xf numFmtId="0" fontId="2" fillId="0" borderId="9" xfId="0" quotePrefix="1"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9" xfId="0" applyNumberFormat="1" applyFont="1" applyBorder="1" applyAlignment="1">
      <alignment horizontal="center" vertical="center" wrapText="1"/>
    </xf>
    <xf numFmtId="2" fontId="2" fillId="0" borderId="9" xfId="0" quotePrefix="1" applyNumberFormat="1" applyFont="1" applyBorder="1" applyAlignment="1">
      <alignment horizontal="center" vertical="center"/>
    </xf>
    <xf numFmtId="2" fontId="2" fillId="0" borderId="8" xfId="0" quotePrefix="1"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4" fontId="2" fillId="0" borderId="9" xfId="0" applyNumberFormat="1" applyFont="1" applyBorder="1" applyAlignment="1">
      <alignment horizontal="center" vertical="center"/>
    </xf>
    <xf numFmtId="0" fontId="0" fillId="0" borderId="11" xfId="0" quotePrefix="1" applyNumberFormat="1" applyFill="1" applyBorder="1" applyAlignment="1">
      <alignment vertical="center" wrapText="1"/>
    </xf>
    <xf numFmtId="0" fontId="2" fillId="0" borderId="8" xfId="0" applyNumberFormat="1" applyFont="1" applyBorder="1" applyAlignment="1">
      <alignment horizontal="center" vertical="center"/>
    </xf>
    <xf numFmtId="164" fontId="2" fillId="0" borderId="9" xfId="0" applyNumberFormat="1" applyFont="1" applyBorder="1" applyAlignment="1">
      <alignment horizontal="center" vertical="center"/>
    </xf>
    <xf numFmtId="0" fontId="2" fillId="0" borderId="0" xfId="0" applyFont="1" applyBorder="1" applyAlignment="1">
      <alignment horizontal="center"/>
    </xf>
    <xf numFmtId="0" fontId="0" fillId="0" borderId="11" xfId="0" quotePrefix="1" applyNumberFormat="1" applyBorder="1" applyAlignment="1">
      <alignment vertical="center"/>
    </xf>
    <xf numFmtId="0" fontId="3" fillId="0" borderId="11" xfId="0" quotePrefix="1" applyNumberFormat="1" applyFont="1" applyBorder="1" applyAlignment="1">
      <alignment vertical="center"/>
    </xf>
    <xf numFmtId="0" fontId="0" fillId="0" borderId="11" xfId="0" quotePrefix="1" applyNumberFormat="1" applyBorder="1" applyAlignment="1">
      <alignment horizontal="center" vertical="center"/>
    </xf>
    <xf numFmtId="0" fontId="0" fillId="0" borderId="11" xfId="0" quotePrefix="1" applyNumberFormat="1" applyBorder="1" applyAlignment="1">
      <alignment vertical="center" wrapText="1"/>
    </xf>
    <xf numFmtId="2" fontId="0" fillId="0" borderId="11" xfId="0" quotePrefix="1" applyNumberFormat="1" applyBorder="1" applyAlignment="1">
      <alignment vertical="center"/>
    </xf>
    <xf numFmtId="2" fontId="0" fillId="0" borderId="5" xfId="0" quotePrefix="1" applyNumberFormat="1" applyBorder="1" applyAlignment="1">
      <alignment vertical="center"/>
    </xf>
    <xf numFmtId="0" fontId="0" fillId="0" borderId="11" xfId="0" applyBorder="1" applyAlignment="1">
      <alignment horizontal="center" vertical="center"/>
    </xf>
    <xf numFmtId="0" fontId="0" fillId="0" borderId="11" xfId="0" applyNumberFormat="1" applyBorder="1" applyAlignment="1">
      <alignment horizontal="center" vertical="center"/>
    </xf>
    <xf numFmtId="4" fontId="0" fillId="0" borderId="11" xfId="0" applyNumberFormat="1" applyBorder="1" applyAlignment="1">
      <alignment vertical="center"/>
    </xf>
    <xf numFmtId="4" fontId="0" fillId="0" borderId="11" xfId="0" quotePrefix="1" applyNumberFormat="1" applyBorder="1" applyAlignment="1">
      <alignment vertical="center"/>
    </xf>
    <xf numFmtId="0" fontId="0" fillId="0" borderId="11" xfId="0" quotePrefix="1" applyNumberFormat="1" applyFill="1" applyBorder="1" applyAlignment="1">
      <alignment vertical="center"/>
    </xf>
    <xf numFmtId="0" fontId="0" fillId="0" borderId="11" xfId="0" applyBorder="1" applyAlignment="1">
      <alignment vertical="center"/>
    </xf>
    <xf numFmtId="164" fontId="0" fillId="0" borderId="11" xfId="0" quotePrefix="1" applyNumberFormat="1" applyBorder="1" applyAlignment="1">
      <alignment vertical="center"/>
    </xf>
    <xf numFmtId="164" fontId="0" fillId="0" borderId="11" xfId="0" applyNumberFormat="1" applyBorder="1" applyAlignment="1">
      <alignment vertical="center"/>
    </xf>
    <xf numFmtId="0" fontId="2" fillId="0" borderId="0" xfId="0" applyNumberFormat="1" applyFont="1" applyBorder="1" applyAlignment="1" applyProtection="1">
      <alignment horizontal="center"/>
    </xf>
    <xf numFmtId="0" fontId="2" fillId="0" borderId="0" xfId="0" quotePrefix="1" applyNumberFormat="1" applyFont="1" applyBorder="1" applyAlignment="1" applyProtection="1">
      <alignment horizontal="center"/>
    </xf>
    <xf numFmtId="0" fontId="0" fillId="0" borderId="0" xfId="0" quotePrefix="1" applyNumberFormat="1" applyBorder="1" applyAlignment="1"/>
    <xf numFmtId="0" fontId="3" fillId="0" borderId="0" xfId="0" applyFont="1" applyAlignment="1" applyProtection="1">
      <alignment horizontal="center"/>
    </xf>
    <xf numFmtId="0" fontId="3" fillId="0" borderId="0" xfId="0" applyFont="1" applyProtection="1"/>
    <xf numFmtId="0" fontId="3" fillId="0" borderId="0" xfId="0" applyFont="1" applyBorder="1" applyAlignment="1" applyProtection="1">
      <alignment horizontal="center"/>
    </xf>
    <xf numFmtId="0" fontId="3" fillId="0" borderId="0" xfId="0" applyFont="1" applyBorder="1" applyProtection="1"/>
    <xf numFmtId="0" fontId="0" fillId="0" borderId="11" xfId="0" applyNumberFormat="1" applyBorder="1" applyAlignment="1">
      <alignment vertical="center" wrapText="1"/>
    </xf>
    <xf numFmtId="0" fontId="3" fillId="0" borderId="0" xfId="0" applyFont="1" applyAlignment="1" applyProtection="1">
      <alignment horizontal="center" vertical="center"/>
    </xf>
    <xf numFmtId="0" fontId="3" fillId="0" borderId="0" xfId="0" applyFont="1" applyAlignment="1" applyProtection="1">
      <alignment vertical="center"/>
    </xf>
    <xf numFmtId="0" fontId="0" fillId="0" borderId="11" xfId="1" quotePrefix="1" applyNumberFormat="1" applyFont="1" applyBorder="1" applyAlignment="1">
      <alignment vertical="center" wrapText="1"/>
    </xf>
    <xf numFmtId="164" fontId="0" fillId="0" borderId="11" xfId="1" quotePrefix="1" applyNumberFormat="1" applyFont="1" applyBorder="1" applyAlignment="1">
      <alignment vertical="center"/>
    </xf>
    <xf numFmtId="164" fontId="0" fillId="0" borderId="11" xfId="1" applyNumberFormat="1" applyFont="1" applyBorder="1" applyAlignment="1">
      <alignment vertical="center"/>
    </xf>
    <xf numFmtId="0" fontId="3" fillId="0" borderId="0" xfId="0" applyFont="1" applyAlignment="1">
      <alignment vertical="center"/>
    </xf>
    <xf numFmtId="0" fontId="3" fillId="0" borderId="11" xfId="0" quotePrefix="1" applyNumberFormat="1" applyFont="1" applyBorder="1" applyAlignment="1">
      <alignment vertical="center" wrapText="1"/>
    </xf>
    <xf numFmtId="0" fontId="3" fillId="0" borderId="11" xfId="0" quotePrefix="1" applyNumberFormat="1" applyFont="1" applyBorder="1" applyAlignment="1">
      <alignment horizontal="center" vertical="center"/>
    </xf>
    <xf numFmtId="0" fontId="3" fillId="0" borderId="11" xfId="0" applyNumberFormat="1" applyFont="1" applyBorder="1" applyAlignment="1">
      <alignment vertical="center"/>
    </xf>
    <xf numFmtId="0" fontId="0" fillId="0" borderId="11" xfId="0" applyNumberFormat="1" applyFill="1" applyBorder="1" applyAlignment="1">
      <alignment horizontal="center" vertical="center"/>
    </xf>
    <xf numFmtId="0" fontId="0" fillId="0" borderId="11" xfId="0" applyNumberFormat="1" applyBorder="1" applyAlignment="1">
      <alignment vertical="center"/>
    </xf>
    <xf numFmtId="0" fontId="0" fillId="0" borderId="0" xfId="0" quotePrefix="1" applyNumberFormat="1" applyBorder="1" applyAlignment="1">
      <alignment vertical="center" wrapText="1"/>
    </xf>
    <xf numFmtId="0" fontId="0" fillId="0" borderId="0" xfId="0" quotePrefix="1" applyNumberFormat="1" applyFill="1" applyAlignment="1">
      <alignment vertical="center" wrapText="1"/>
    </xf>
    <xf numFmtId="0" fontId="0" fillId="0" borderId="11" xfId="0" applyBorder="1" applyAlignment="1">
      <alignment vertical="center" wrapText="1"/>
    </xf>
    <xf numFmtId="0" fontId="0" fillId="0" borderId="0" xfId="0" quotePrefix="1" applyNumberFormat="1" applyBorder="1" applyAlignment="1">
      <alignment vertical="center"/>
    </xf>
    <xf numFmtId="0" fontId="0" fillId="0" borderId="11" xfId="0" applyNumberFormat="1" applyBorder="1" applyAlignment="1">
      <alignment horizontal="center" vertical="center" wrapText="1"/>
    </xf>
    <xf numFmtId="2" fontId="0" fillId="0" borderId="11" xfId="0" quotePrefix="1" applyNumberFormat="1" applyBorder="1" applyAlignment="1">
      <alignment vertical="center" wrapText="1"/>
    </xf>
    <xf numFmtId="2" fontId="0" fillId="0" borderId="5" xfId="0" quotePrefix="1" applyNumberFormat="1" applyBorder="1" applyAlignment="1">
      <alignment vertical="center" wrapText="1"/>
    </xf>
    <xf numFmtId="0" fontId="3" fillId="0" borderId="11" xfId="0" quotePrefix="1" applyNumberFormat="1" applyFont="1" applyBorder="1" applyAlignment="1">
      <alignment horizontal="center" vertical="center" wrapText="1"/>
    </xf>
    <xf numFmtId="0" fontId="3" fillId="0" borderId="11" xfId="0" applyFont="1" applyBorder="1" applyAlignment="1">
      <alignment horizontal="center" vertical="center"/>
    </xf>
    <xf numFmtId="0" fontId="0" fillId="0" borderId="11" xfId="0" quotePrefix="1" applyNumberFormat="1" applyBorder="1" applyAlignment="1">
      <alignment horizontal="center" vertical="center" wrapText="1"/>
    </xf>
    <xf numFmtId="0" fontId="0" fillId="0" borderId="11" xfId="0" applyBorder="1" applyAlignment="1">
      <alignment horizontal="center" vertical="center" wrapText="1"/>
    </xf>
    <xf numFmtId="4" fontId="0" fillId="0" borderId="11" xfId="0" applyNumberFormat="1" applyBorder="1" applyAlignment="1">
      <alignment vertical="center" wrapText="1"/>
    </xf>
    <xf numFmtId="4" fontId="0" fillId="0" borderId="11" xfId="0" quotePrefix="1" applyNumberFormat="1" applyBorder="1" applyAlignment="1">
      <alignment vertical="center" wrapText="1"/>
    </xf>
    <xf numFmtId="0" fontId="0" fillId="0" borderId="11" xfId="0" applyNumberFormat="1" applyFill="1" applyBorder="1" applyAlignment="1">
      <alignment vertical="center"/>
    </xf>
    <xf numFmtId="164" fontId="0" fillId="0" borderId="11" xfId="0" quotePrefix="1" applyNumberFormat="1" applyBorder="1" applyAlignment="1">
      <alignment vertical="center" wrapText="1"/>
    </xf>
    <xf numFmtId="164" fontId="0" fillId="0" borderId="11" xfId="0" applyNumberFormat="1" applyBorder="1" applyAlignment="1">
      <alignment vertical="center" wrapText="1"/>
    </xf>
    <xf numFmtId="0" fontId="0" fillId="0" borderId="0" xfId="0" applyBorder="1" applyAlignment="1">
      <alignment vertical="center" wrapText="1"/>
    </xf>
    <xf numFmtId="164" fontId="3" fillId="0" borderId="11" xfId="0" quotePrefix="1" applyNumberFormat="1" applyFont="1" applyBorder="1" applyAlignment="1">
      <alignment vertical="center"/>
    </xf>
    <xf numFmtId="164" fontId="0" fillId="0" borderId="11" xfId="0" quotePrefix="1" applyNumberFormat="1" applyBorder="1" applyAlignment="1">
      <alignment horizontal="right" vertical="center"/>
    </xf>
    <xf numFmtId="0" fontId="3" fillId="0" borderId="11" xfId="0" quotePrefix="1" applyNumberFormat="1" applyFont="1" applyFill="1" applyBorder="1" applyAlignment="1">
      <alignment vertical="center"/>
    </xf>
    <xf numFmtId="0" fontId="0" fillId="0" borderId="11" xfId="0" quotePrefix="1" applyNumberFormat="1" applyFill="1" applyBorder="1" applyAlignment="1">
      <alignment horizontal="center" vertical="center"/>
    </xf>
    <xf numFmtId="2" fontId="0" fillId="0" borderId="11" xfId="0" quotePrefix="1" applyNumberFormat="1" applyFill="1" applyBorder="1" applyAlignment="1">
      <alignment vertical="center"/>
    </xf>
    <xf numFmtId="2" fontId="0" fillId="0" borderId="5" xfId="0" quotePrefix="1" applyNumberFormat="1" applyFill="1" applyBorder="1" applyAlignment="1">
      <alignment vertical="center"/>
    </xf>
    <xf numFmtId="0" fontId="0" fillId="0" borderId="11" xfId="0" applyFill="1" applyBorder="1" applyAlignment="1">
      <alignment horizontal="center" vertical="center"/>
    </xf>
    <xf numFmtId="4" fontId="0" fillId="0" borderId="11" xfId="0" applyNumberFormat="1" applyFill="1" applyBorder="1" applyAlignment="1">
      <alignment vertical="center"/>
    </xf>
    <xf numFmtId="4" fontId="0" fillId="0" borderId="11" xfId="0" quotePrefix="1" applyNumberFormat="1" applyFill="1" applyBorder="1" applyAlignment="1">
      <alignment vertical="center"/>
    </xf>
    <xf numFmtId="0" fontId="0" fillId="0" borderId="11" xfId="0" applyNumberFormat="1" applyFill="1" applyBorder="1" applyAlignment="1">
      <alignment vertical="center" wrapText="1"/>
    </xf>
    <xf numFmtId="0" fontId="0" fillId="0" borderId="11" xfId="0" applyFill="1" applyBorder="1" applyAlignment="1">
      <alignment vertical="center"/>
    </xf>
    <xf numFmtId="164" fontId="0" fillId="0" borderId="11" xfId="0" quotePrefix="1" applyNumberFormat="1" applyFill="1" applyBorder="1" applyAlignment="1">
      <alignment vertical="center"/>
    </xf>
    <xf numFmtId="164" fontId="0" fillId="0" borderId="11" xfId="0" applyNumberFormat="1" applyFill="1" applyBorder="1" applyAlignment="1">
      <alignment vertical="center"/>
    </xf>
    <xf numFmtId="0" fontId="0" fillId="0" borderId="0" xfId="0" quotePrefix="1" applyNumberFormat="1" applyFill="1" applyBorder="1" applyAlignment="1"/>
    <xf numFmtId="0" fontId="0" fillId="0" borderId="0" xfId="0" applyFill="1" applyBorder="1" applyAlignment="1"/>
    <xf numFmtId="0" fontId="3" fillId="0" borderId="11" xfId="2" applyNumberFormat="1" applyFont="1" applyFill="1" applyBorder="1" applyAlignment="1">
      <alignment vertical="center"/>
    </xf>
    <xf numFmtId="0" fontId="3" fillId="0" borderId="11" xfId="2" quotePrefix="1" applyNumberFormat="1" applyFont="1" applyFill="1" applyBorder="1" applyAlignment="1">
      <alignment vertical="center"/>
    </xf>
    <xf numFmtId="0" fontId="3" fillId="0" borderId="11" xfId="2" quotePrefix="1" applyNumberFormat="1" applyFont="1" applyFill="1" applyBorder="1" applyAlignment="1">
      <alignment horizontal="center" vertical="center"/>
    </xf>
    <xf numFmtId="0" fontId="3" fillId="0" borderId="11" xfId="2" quotePrefix="1" applyNumberFormat="1" applyFont="1" applyFill="1" applyBorder="1" applyAlignment="1">
      <alignment vertical="center" wrapText="1"/>
    </xf>
    <xf numFmtId="2" fontId="3" fillId="0" borderId="11" xfId="2" quotePrefix="1" applyNumberFormat="1" applyFont="1" applyFill="1" applyBorder="1" applyAlignment="1">
      <alignment vertical="center"/>
    </xf>
    <xf numFmtId="2" fontId="3" fillId="0" borderId="5" xfId="2" quotePrefix="1" applyNumberFormat="1" applyFont="1" applyFill="1" applyBorder="1" applyAlignment="1">
      <alignment vertical="center"/>
    </xf>
    <xf numFmtId="0" fontId="3" fillId="0" borderId="11" xfId="2" applyFont="1" applyFill="1" applyBorder="1" applyAlignment="1">
      <alignment horizontal="center" vertical="center"/>
    </xf>
    <xf numFmtId="0" fontId="3" fillId="0" borderId="11" xfId="2" applyNumberFormat="1" applyFont="1" applyFill="1" applyBorder="1" applyAlignment="1">
      <alignment horizontal="center" vertical="center"/>
    </xf>
    <xf numFmtId="4" fontId="3" fillId="0" borderId="11" xfId="2" applyNumberFormat="1" applyFont="1" applyFill="1" applyBorder="1" applyAlignment="1">
      <alignment vertical="center"/>
    </xf>
    <xf numFmtId="4" fontId="3" fillId="0" borderId="11" xfId="2" quotePrefix="1" applyNumberFormat="1" applyFont="1" applyFill="1" applyBorder="1" applyAlignment="1">
      <alignment vertical="center"/>
    </xf>
    <xf numFmtId="0" fontId="3" fillId="0" borderId="11" xfId="2" applyFont="1" applyFill="1" applyBorder="1" applyAlignment="1">
      <alignment vertical="center"/>
    </xf>
    <xf numFmtId="164" fontId="3" fillId="0" borderId="11" xfId="2" quotePrefix="1" applyNumberFormat="1" applyFont="1" applyFill="1" applyBorder="1" applyAlignment="1">
      <alignment vertical="center"/>
    </xf>
    <xf numFmtId="164" fontId="3" fillId="0" borderId="11" xfId="2" applyNumberFormat="1" applyFont="1" applyFill="1" applyBorder="1" applyAlignment="1">
      <alignment horizontal="right" vertical="center" wrapText="1"/>
    </xf>
    <xf numFmtId="164" fontId="3" fillId="0" borderId="11" xfId="2" quotePrefix="1" applyNumberFormat="1" applyFont="1" applyFill="1" applyBorder="1" applyAlignment="1">
      <alignment vertical="center" wrapText="1"/>
    </xf>
    <xf numFmtId="164" fontId="3" fillId="0" borderId="11" xfId="2" applyNumberFormat="1" applyFont="1" applyFill="1" applyBorder="1" applyAlignment="1"/>
    <xf numFmtId="164" fontId="3" fillId="0" borderId="11" xfId="2" applyNumberFormat="1" applyFont="1" applyFill="1" applyBorder="1" applyAlignment="1">
      <alignment vertical="center" wrapText="1"/>
    </xf>
    <xf numFmtId="0" fontId="3" fillId="0" borderId="11" xfId="0" applyNumberFormat="1" applyFont="1" applyBorder="1" applyAlignment="1">
      <alignment horizontal="center" vertical="center"/>
    </xf>
    <xf numFmtId="164" fontId="3" fillId="0" borderId="11" xfId="0" quotePrefix="1" applyNumberFormat="1" applyFont="1" applyBorder="1" applyAlignment="1">
      <alignment horizontal="center" vertical="center"/>
    </xf>
    <xf numFmtId="164" fontId="3" fillId="0" borderId="11" xfId="0" applyNumberFormat="1" applyFont="1" applyBorder="1" applyAlignment="1">
      <alignment vertical="center" wrapText="1"/>
    </xf>
    <xf numFmtId="0" fontId="3" fillId="0" borderId="0" xfId="0" quotePrefix="1" applyNumberFormat="1" applyFont="1" applyFill="1" applyAlignment="1">
      <alignment vertical="center" wrapText="1"/>
    </xf>
    <xf numFmtId="0" fontId="3" fillId="0" borderId="11" xfId="0" applyNumberFormat="1" applyFont="1" applyBorder="1" applyAlignment="1">
      <alignment vertical="center" wrapText="1"/>
    </xf>
    <xf numFmtId="0" fontId="3" fillId="0" borderId="11" xfId="0" quotePrefix="1" applyNumberFormat="1" applyFont="1" applyFill="1" applyBorder="1" applyAlignment="1">
      <alignment vertical="center" wrapText="1"/>
    </xf>
    <xf numFmtId="0" fontId="3" fillId="0" borderId="11" xfId="0" applyNumberFormat="1" applyFont="1" applyFill="1" applyBorder="1" applyAlignment="1">
      <alignment vertical="center"/>
    </xf>
    <xf numFmtId="0" fontId="3" fillId="0" borderId="11" xfId="0" applyNumberFormat="1" applyFont="1" applyFill="1" applyBorder="1" applyAlignment="1">
      <alignment horizontal="center" vertical="center"/>
    </xf>
    <xf numFmtId="0" fontId="3" fillId="0" borderId="11" xfId="0" applyNumberFormat="1" applyFont="1" applyFill="1" applyBorder="1" applyAlignment="1">
      <alignment vertical="center" wrapText="1"/>
    </xf>
    <xf numFmtId="0" fontId="0" fillId="0" borderId="11" xfId="0" quotePrefix="1" applyNumberFormat="1" applyFill="1" applyBorder="1" applyAlignment="1">
      <alignment horizontal="center" vertical="center" wrapText="1"/>
    </xf>
    <xf numFmtId="2" fontId="0" fillId="0" borderId="11" xfId="0" quotePrefix="1" applyNumberFormat="1" applyFill="1" applyBorder="1" applyAlignment="1">
      <alignment vertical="center" wrapText="1"/>
    </xf>
    <xf numFmtId="2" fontId="0" fillId="0" borderId="5" xfId="0" quotePrefix="1" applyNumberFormat="1" applyFill="1" applyBorder="1" applyAlignment="1">
      <alignment vertical="center" wrapText="1"/>
    </xf>
    <xf numFmtId="0" fontId="0" fillId="0" borderId="11" xfId="0" applyFill="1" applyBorder="1" applyAlignment="1">
      <alignment horizontal="center" vertical="center" wrapText="1"/>
    </xf>
    <xf numFmtId="0" fontId="0" fillId="0" borderId="11" xfId="0" applyNumberFormat="1" applyFill="1" applyBorder="1" applyAlignment="1">
      <alignment horizontal="center" vertical="center" wrapText="1"/>
    </xf>
    <xf numFmtId="4" fontId="0" fillId="0" borderId="11" xfId="0" applyNumberFormat="1" applyFill="1" applyBorder="1" applyAlignment="1">
      <alignment vertical="center" wrapText="1"/>
    </xf>
    <xf numFmtId="4" fontId="0" fillId="0" borderId="11" xfId="0" quotePrefix="1" applyNumberFormat="1" applyFill="1" applyBorder="1" applyAlignment="1">
      <alignment vertical="center" wrapText="1"/>
    </xf>
    <xf numFmtId="0" fontId="0" fillId="0" borderId="11" xfId="0" applyFill="1" applyBorder="1" applyAlignment="1">
      <alignment vertical="center" wrapText="1"/>
    </xf>
    <xf numFmtId="164" fontId="0" fillId="0" borderId="11" xfId="0" quotePrefix="1" applyNumberFormat="1" applyFill="1" applyBorder="1" applyAlignment="1">
      <alignment vertical="center" wrapText="1"/>
    </xf>
    <xf numFmtId="164" fontId="0" fillId="0" borderId="11" xfId="0" applyNumberFormat="1" applyFill="1" applyBorder="1" applyAlignment="1">
      <alignment vertical="center" wrapText="1"/>
    </xf>
    <xf numFmtId="0" fontId="3" fillId="0" borderId="11" xfId="0" quotePrefix="1" applyNumberFormat="1" applyFont="1" applyFill="1" applyBorder="1" applyAlignment="1">
      <alignment horizontal="center" vertical="center"/>
    </xf>
    <xf numFmtId="0" fontId="4" fillId="0" borderId="11" xfId="0" applyNumberFormat="1" applyFont="1" applyFill="1" applyBorder="1" applyAlignment="1">
      <alignment vertical="center" wrapText="1"/>
    </xf>
    <xf numFmtId="0" fontId="0" fillId="0" borderId="12" xfId="0" applyNumberFormat="1" applyFill="1" applyBorder="1" applyAlignment="1">
      <alignment vertical="center"/>
    </xf>
    <xf numFmtId="0" fontId="0" fillId="0" borderId="12" xfId="0" applyNumberFormat="1" applyFill="1" applyBorder="1" applyAlignment="1">
      <alignment vertical="center" wrapText="1"/>
    </xf>
    <xf numFmtId="0" fontId="0" fillId="0" borderId="13" xfId="0" applyNumberFormat="1" applyFill="1" applyBorder="1" applyAlignment="1">
      <alignment vertical="center"/>
    </xf>
    <xf numFmtId="0" fontId="0" fillId="0" borderId="13" xfId="0" applyNumberFormat="1" applyFill="1" applyBorder="1" applyAlignment="1">
      <alignment vertical="center" wrapText="1"/>
    </xf>
    <xf numFmtId="0" fontId="0" fillId="0" borderId="0" xfId="0" applyNumberFormat="1" applyFill="1" applyBorder="1" applyAlignment="1">
      <alignment vertical="center"/>
    </xf>
    <xf numFmtId="0" fontId="0" fillId="0" borderId="0" xfId="0" applyNumberFormat="1" applyFill="1" applyBorder="1" applyAlignment="1">
      <alignment vertical="center" wrapText="1"/>
    </xf>
    <xf numFmtId="0" fontId="0" fillId="0" borderId="0" xfId="0" quotePrefix="1" applyNumberFormat="1" applyFill="1" applyBorder="1" applyAlignment="1">
      <alignment vertical="center"/>
    </xf>
    <xf numFmtId="0" fontId="0" fillId="0" borderId="0" xfId="0" applyFill="1" applyBorder="1" applyAlignment="1">
      <alignment vertical="center"/>
    </xf>
    <xf numFmtId="0" fontId="0" fillId="0" borderId="9" xfId="0" quotePrefix="1" applyNumberFormat="1" applyBorder="1" applyAlignment="1">
      <alignment vertical="center"/>
    </xf>
    <xf numFmtId="0" fontId="0" fillId="0" borderId="9" xfId="0" quotePrefix="1" applyNumberFormat="1" applyBorder="1" applyAlignment="1">
      <alignment horizontal="center" vertical="center"/>
    </xf>
    <xf numFmtId="0" fontId="0" fillId="0" borderId="9" xfId="0" quotePrefix="1" applyNumberFormat="1" applyBorder="1" applyAlignment="1">
      <alignment vertical="center" wrapText="1"/>
    </xf>
    <xf numFmtId="2" fontId="0" fillId="0" borderId="9" xfId="0" quotePrefix="1" applyNumberFormat="1" applyBorder="1" applyAlignment="1">
      <alignment vertical="center"/>
    </xf>
    <xf numFmtId="2" fontId="0" fillId="0" borderId="8" xfId="0" quotePrefix="1" applyNumberFormat="1" applyBorder="1" applyAlignment="1">
      <alignment vertical="center"/>
    </xf>
    <xf numFmtId="0" fontId="0" fillId="0" borderId="9" xfId="0" applyBorder="1" applyAlignment="1">
      <alignment horizontal="center" vertical="center"/>
    </xf>
    <xf numFmtId="0" fontId="0" fillId="0" borderId="9" xfId="0" applyNumberFormat="1" applyBorder="1" applyAlignment="1">
      <alignment horizontal="center" vertical="center"/>
    </xf>
    <xf numFmtId="0" fontId="0" fillId="0" borderId="9" xfId="0" applyBorder="1" applyAlignment="1">
      <alignment vertical="center"/>
    </xf>
    <xf numFmtId="4" fontId="0" fillId="0" borderId="9" xfId="0" applyNumberFormat="1" applyBorder="1" applyAlignment="1">
      <alignment vertical="center"/>
    </xf>
    <xf numFmtId="164" fontId="0" fillId="0" borderId="9" xfId="0" applyNumberFormat="1" applyBorder="1" applyAlignment="1">
      <alignment vertical="center"/>
    </xf>
    <xf numFmtId="0" fontId="0" fillId="0" borderId="0" xfId="0" applyAlignment="1">
      <alignment horizontal="left" vertical="center"/>
    </xf>
    <xf numFmtId="2" fontId="0" fillId="0" borderId="0" xfId="0" applyNumberFormat="1" applyAlignment="1">
      <alignment horizontal="center" vertical="center"/>
    </xf>
    <xf numFmtId="2" fontId="3" fillId="0" borderId="0" xfId="0" applyNumberFormat="1" applyFont="1" applyBorder="1"/>
    <xf numFmtId="4" fontId="3" fillId="0" borderId="0" xfId="0" applyNumberFormat="1" applyFont="1" applyAlignment="1">
      <alignment vertical="center"/>
    </xf>
    <xf numFmtId="0" fontId="5" fillId="0" borderId="0" xfId="0" applyFont="1" applyAlignment="1">
      <alignment vertical="center"/>
    </xf>
    <xf numFmtId="8" fontId="0" fillId="0" borderId="0" xfId="0" quotePrefix="1" applyNumberFormat="1" applyBorder="1" applyAlignment="1"/>
    <xf numFmtId="164" fontId="0" fillId="0" borderId="11" xfId="0" quotePrefix="1" applyNumberFormat="1" applyFill="1" applyBorder="1" applyAlignment="1">
      <alignment horizontal="right" vertical="center"/>
    </xf>
    <xf numFmtId="164" fontId="0" fillId="0" borderId="11" xfId="0" applyNumberFormat="1" applyFill="1" applyBorder="1" applyAlignment="1">
      <alignment horizontal="right" vertical="center"/>
    </xf>
    <xf numFmtId="2" fontId="0" fillId="0" borderId="11" xfId="0" quotePrefix="1" applyNumberFormat="1" applyBorder="1" applyAlignment="1">
      <alignment horizontal="right" vertical="center"/>
    </xf>
    <xf numFmtId="2" fontId="0" fillId="0" borderId="0" xfId="0" applyNumberFormat="1" applyAlignment="1">
      <alignment horizontal="right" vertical="center"/>
    </xf>
    <xf numFmtId="0" fontId="0" fillId="0" borderId="0" xfId="0" applyAlignment="1">
      <alignment horizontal="right" vertical="center"/>
    </xf>
    <xf numFmtId="4" fontId="0" fillId="0" borderId="0" xfId="0" applyNumberFormat="1" applyAlignment="1">
      <alignment horizontal="right" vertical="center"/>
    </xf>
    <xf numFmtId="2" fontId="0" fillId="0" borderId="0" xfId="0" applyNumberFormat="1" applyFill="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2" fontId="2" fillId="0" borderId="7" xfId="0" applyNumberFormat="1" applyFont="1" applyBorder="1" applyAlignment="1">
      <alignment horizontal="center" vertical="center"/>
    </xf>
    <xf numFmtId="2" fontId="2"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8"/>
  <sheetViews>
    <sheetView showGridLines="0" tabSelected="1" zoomScaleNormal="100" workbookViewId="0"/>
  </sheetViews>
  <sheetFormatPr defaultColWidth="9.1796875" defaultRowHeight="13" x14ac:dyDescent="0.3"/>
  <cols>
    <col min="1" max="1" width="26.54296875" style="2" customWidth="1"/>
    <col min="2" max="2" width="50.26953125" style="2" customWidth="1"/>
    <col min="3" max="3" width="11.453125" style="3" customWidth="1"/>
    <col min="4" max="4" width="48.7265625" style="4" customWidth="1"/>
    <col min="5" max="5" width="39.1796875" style="2" customWidth="1"/>
    <col min="6" max="6" width="20.81640625" style="2" customWidth="1"/>
    <col min="7" max="7" width="60" style="2" customWidth="1"/>
    <col min="8" max="8" width="21" style="5" customWidth="1"/>
    <col min="9" max="9" width="11.7265625" style="5" customWidth="1"/>
    <col min="10" max="10" width="46.54296875" style="2" customWidth="1"/>
    <col min="11" max="11" width="13.453125" style="3" customWidth="1"/>
    <col min="12" max="12" width="5.81640625" style="2" customWidth="1"/>
    <col min="13" max="13" width="11.54296875" style="2" customWidth="1"/>
    <col min="14" max="14" width="7.6328125" style="3" customWidth="1"/>
    <col min="15" max="15" width="4.1796875" style="2" customWidth="1"/>
    <col min="16" max="16" width="40.7265625" style="3" customWidth="1"/>
    <col min="17" max="17" width="16.54296875" style="6" customWidth="1"/>
    <col min="18" max="18" width="8.81640625" style="6" customWidth="1"/>
    <col min="19" max="19" width="9.81640625" style="4" customWidth="1"/>
    <col min="20" max="20" width="55.81640625" style="2" customWidth="1"/>
    <col min="21" max="21" width="45.1796875" style="2" customWidth="1"/>
    <col min="22" max="22" width="99.54296875" style="7" customWidth="1"/>
    <col min="23" max="23" width="25.453125" style="7" customWidth="1"/>
    <col min="24" max="24" width="12.26953125" style="7" customWidth="1"/>
    <col min="25" max="25" width="22.81640625" style="7" customWidth="1"/>
    <col min="26" max="26" width="32.1796875" style="7" customWidth="1"/>
    <col min="27" max="27" width="13.54296875" style="7" customWidth="1"/>
    <col min="28" max="28" width="42.453125" style="8" customWidth="1"/>
    <col min="29" max="29" width="0" style="9" hidden="1" customWidth="1"/>
    <col min="30" max="30" width="13.453125" style="9" hidden="1" customWidth="1"/>
    <col min="31" max="31" width="98.7265625" style="9" hidden="1" customWidth="1"/>
    <col min="32" max="32" width="51.7265625" style="9" hidden="1" customWidth="1"/>
    <col min="33" max="16384" width="9.1796875" style="9"/>
  </cols>
  <sheetData>
    <row r="1" spans="1:32" ht="19" x14ac:dyDescent="0.3">
      <c r="A1" s="1" t="s">
        <v>0</v>
      </c>
    </row>
    <row r="2" spans="1:32" ht="19" x14ac:dyDescent="0.3">
      <c r="A2" s="1" t="s">
        <v>650</v>
      </c>
    </row>
    <row r="3" spans="1:32" x14ac:dyDescent="0.3">
      <c r="A3" s="10" t="s">
        <v>1</v>
      </c>
      <c r="B3" s="4"/>
    </row>
    <row r="5" spans="1:32" s="21" customFormat="1" x14ac:dyDescent="0.3">
      <c r="A5" s="11"/>
      <c r="B5" s="11"/>
      <c r="C5" s="12"/>
      <c r="D5" s="13"/>
      <c r="E5" s="11"/>
      <c r="F5" s="11"/>
      <c r="G5" s="13"/>
      <c r="H5" s="14"/>
      <c r="I5" s="15"/>
      <c r="J5" s="11"/>
      <c r="K5" s="11"/>
      <c r="L5" s="16"/>
      <c r="M5" s="176" t="s">
        <v>2</v>
      </c>
      <c r="N5" s="177"/>
      <c r="O5" s="178" t="s">
        <v>3</v>
      </c>
      <c r="P5" s="179"/>
      <c r="Q5" s="16"/>
      <c r="R5" s="17" t="s">
        <v>4</v>
      </c>
      <c r="S5" s="18"/>
      <c r="T5" s="11"/>
      <c r="U5" s="11"/>
      <c r="V5" s="19"/>
      <c r="W5" s="20" t="s">
        <v>5</v>
      </c>
      <c r="X5" s="20" t="s">
        <v>6</v>
      </c>
      <c r="Y5" s="20" t="s">
        <v>7</v>
      </c>
      <c r="Z5" s="20"/>
      <c r="AA5" s="20"/>
      <c r="AB5" s="20" t="s">
        <v>7</v>
      </c>
    </row>
    <row r="6" spans="1:32" s="28" customFormat="1" x14ac:dyDescent="0.3">
      <c r="A6" s="22"/>
      <c r="B6" s="22"/>
      <c r="C6" s="23" t="s">
        <v>8</v>
      </c>
      <c r="D6" s="24" t="s">
        <v>9</v>
      </c>
      <c r="E6" s="22"/>
      <c r="F6" s="23" t="s">
        <v>10</v>
      </c>
      <c r="G6" s="22"/>
      <c r="H6" s="180" t="s">
        <v>11</v>
      </c>
      <c r="I6" s="181"/>
      <c r="J6" s="23" t="s">
        <v>12</v>
      </c>
      <c r="K6" s="22"/>
      <c r="L6" s="23"/>
      <c r="M6" s="23" t="s">
        <v>13</v>
      </c>
      <c r="N6" s="25" t="s">
        <v>14</v>
      </c>
      <c r="O6" s="182" t="s">
        <v>15</v>
      </c>
      <c r="P6" s="183"/>
      <c r="Q6" s="23"/>
      <c r="R6" s="26" t="s">
        <v>16</v>
      </c>
      <c r="S6" s="26" t="s">
        <v>17</v>
      </c>
      <c r="T6" s="23"/>
      <c r="U6" s="23" t="s">
        <v>18</v>
      </c>
      <c r="V6" s="10"/>
      <c r="W6" s="27" t="s">
        <v>19</v>
      </c>
      <c r="X6" s="27" t="s">
        <v>19</v>
      </c>
      <c r="Y6" s="27" t="s">
        <v>20</v>
      </c>
      <c r="Z6" s="27" t="s">
        <v>5</v>
      </c>
      <c r="AA6" s="27" t="s">
        <v>6</v>
      </c>
      <c r="AB6" s="27" t="s">
        <v>21</v>
      </c>
    </row>
    <row r="7" spans="1:32" s="42" customFormat="1" x14ac:dyDescent="0.3">
      <c r="A7" s="29" t="s">
        <v>22</v>
      </c>
      <c r="B7" s="30" t="s">
        <v>23</v>
      </c>
      <c r="C7" s="31" t="s">
        <v>24</v>
      </c>
      <c r="D7" s="32" t="s">
        <v>25</v>
      </c>
      <c r="E7" s="30" t="s">
        <v>26</v>
      </c>
      <c r="F7" s="30" t="s">
        <v>27</v>
      </c>
      <c r="G7" s="30" t="s">
        <v>28</v>
      </c>
      <c r="H7" s="33" t="s">
        <v>4</v>
      </c>
      <c r="I7" s="34" t="s">
        <v>29</v>
      </c>
      <c r="J7" s="30" t="s">
        <v>30</v>
      </c>
      <c r="K7" s="31" t="s">
        <v>31</v>
      </c>
      <c r="L7" s="30" t="s">
        <v>32</v>
      </c>
      <c r="M7" s="30" t="s">
        <v>33</v>
      </c>
      <c r="N7" s="35" t="s">
        <v>34</v>
      </c>
      <c r="O7" s="36" t="s">
        <v>35</v>
      </c>
      <c r="P7" s="37" t="s">
        <v>36</v>
      </c>
      <c r="Q7" s="29" t="s">
        <v>37</v>
      </c>
      <c r="R7" s="38" t="s">
        <v>38</v>
      </c>
      <c r="S7" s="38" t="s">
        <v>4</v>
      </c>
      <c r="T7" s="23" t="s">
        <v>39</v>
      </c>
      <c r="U7" s="29" t="s">
        <v>40</v>
      </c>
      <c r="V7" s="40" t="s">
        <v>41</v>
      </c>
      <c r="W7" s="41" t="s">
        <v>42</v>
      </c>
      <c r="X7" s="41" t="s">
        <v>42</v>
      </c>
      <c r="Y7" s="41" t="s">
        <v>43</v>
      </c>
      <c r="Z7" s="41" t="s">
        <v>44</v>
      </c>
      <c r="AA7" s="41" t="s">
        <v>44</v>
      </c>
      <c r="AB7" s="41" t="s">
        <v>45</v>
      </c>
    </row>
    <row r="8" spans="1:32" s="21" customFormat="1" x14ac:dyDescent="0.3">
      <c r="A8" s="43" t="s">
        <v>46</v>
      </c>
      <c r="B8" s="44" t="s">
        <v>47</v>
      </c>
      <c r="C8" s="45">
        <v>1</v>
      </c>
      <c r="D8" s="46" t="s">
        <v>48</v>
      </c>
      <c r="E8" s="43" t="s">
        <v>49</v>
      </c>
      <c r="F8" s="43" t="s">
        <v>50</v>
      </c>
      <c r="G8" s="44" t="s">
        <v>51</v>
      </c>
      <c r="H8" s="47">
        <v>1.72</v>
      </c>
      <c r="I8" s="48">
        <v>2.77</v>
      </c>
      <c r="J8" s="45" t="s">
        <v>52</v>
      </c>
      <c r="K8" s="49" t="s">
        <v>53</v>
      </c>
      <c r="L8" s="45"/>
      <c r="M8" s="49"/>
      <c r="N8" s="50" t="s">
        <v>54</v>
      </c>
      <c r="O8" s="45"/>
      <c r="P8" s="43" t="s">
        <v>55</v>
      </c>
      <c r="Q8" s="45" t="s">
        <v>56</v>
      </c>
      <c r="R8" s="51"/>
      <c r="S8" s="52">
        <v>5.2</v>
      </c>
      <c r="T8" s="53" t="s">
        <v>57</v>
      </c>
      <c r="U8" s="54" t="s">
        <v>58</v>
      </c>
      <c r="V8" s="43" t="s">
        <v>59</v>
      </c>
      <c r="W8" s="55" t="s">
        <v>60</v>
      </c>
      <c r="X8" s="55">
        <v>1.5</v>
      </c>
      <c r="Y8" s="56">
        <v>0.25</v>
      </c>
      <c r="Z8" s="55" t="s">
        <v>61</v>
      </c>
      <c r="AA8" s="55">
        <v>3</v>
      </c>
      <c r="AB8" s="56">
        <v>0.51</v>
      </c>
      <c r="AD8" s="57" t="s">
        <v>31</v>
      </c>
      <c r="AE8" s="58" t="s">
        <v>41</v>
      </c>
      <c r="AF8" s="58" t="s">
        <v>40</v>
      </c>
    </row>
    <row r="9" spans="1:32" s="21" customFormat="1" x14ac:dyDescent="0.3">
      <c r="A9" s="43" t="s">
        <v>46</v>
      </c>
      <c r="B9" s="44" t="s">
        <v>62</v>
      </c>
      <c r="C9" s="45">
        <v>2</v>
      </c>
      <c r="D9" s="46" t="s">
        <v>48</v>
      </c>
      <c r="E9" s="43" t="s">
        <v>63</v>
      </c>
      <c r="F9" s="43" t="s">
        <v>64</v>
      </c>
      <c r="G9" s="43" t="s">
        <v>65</v>
      </c>
      <c r="H9" s="47">
        <v>4.25</v>
      </c>
      <c r="I9" s="48">
        <v>6.84</v>
      </c>
      <c r="J9" s="45" t="s">
        <v>52</v>
      </c>
      <c r="K9" s="49" t="s">
        <v>53</v>
      </c>
      <c r="L9" s="45"/>
      <c r="M9" s="49"/>
      <c r="N9" s="50" t="s">
        <v>54</v>
      </c>
      <c r="O9" s="45"/>
      <c r="P9" s="43" t="s">
        <v>55</v>
      </c>
      <c r="Q9" s="45" t="s">
        <v>56</v>
      </c>
      <c r="R9" s="51"/>
      <c r="S9" s="52">
        <v>2.23</v>
      </c>
      <c r="T9" s="46" t="s">
        <v>57</v>
      </c>
      <c r="U9" s="54" t="s">
        <v>58</v>
      </c>
      <c r="V9" s="43" t="s">
        <v>59</v>
      </c>
      <c r="W9" s="55" t="s">
        <v>60</v>
      </c>
      <c r="X9" s="55">
        <v>1.5</v>
      </c>
      <c r="Y9" s="56">
        <v>0.27</v>
      </c>
      <c r="Z9" s="55" t="s">
        <v>61</v>
      </c>
      <c r="AA9" s="55">
        <v>3</v>
      </c>
      <c r="AB9" s="56">
        <v>0.62</v>
      </c>
      <c r="AC9" s="59"/>
      <c r="AD9" s="60" t="s">
        <v>66</v>
      </c>
      <c r="AE9" s="61" t="s">
        <v>67</v>
      </c>
      <c r="AF9" s="61" t="s">
        <v>68</v>
      </c>
    </row>
    <row r="10" spans="1:32" s="21" customFormat="1" x14ac:dyDescent="0.3">
      <c r="A10" s="43" t="s">
        <v>46</v>
      </c>
      <c r="B10" s="44" t="s">
        <v>69</v>
      </c>
      <c r="C10" s="45">
        <v>3</v>
      </c>
      <c r="D10" s="46" t="s">
        <v>48</v>
      </c>
      <c r="E10" s="44" t="s">
        <v>70</v>
      </c>
      <c r="F10" s="43" t="s">
        <v>71</v>
      </c>
      <c r="G10" s="44" t="s">
        <v>72</v>
      </c>
      <c r="H10" s="47">
        <v>1.75</v>
      </c>
      <c r="I10" s="48">
        <v>2.8159999999999998</v>
      </c>
      <c r="J10" s="45" t="s">
        <v>73</v>
      </c>
      <c r="K10" s="49" t="s">
        <v>66</v>
      </c>
      <c r="L10" s="45"/>
      <c r="M10" s="49"/>
      <c r="N10" s="50" t="s">
        <v>54</v>
      </c>
      <c r="O10" s="45"/>
      <c r="P10" s="43" t="s">
        <v>55</v>
      </c>
      <c r="Q10" s="45" t="s">
        <v>56</v>
      </c>
      <c r="R10" s="51"/>
      <c r="S10" s="52">
        <v>0.39</v>
      </c>
      <c r="T10" s="46" t="s">
        <v>57</v>
      </c>
      <c r="U10" s="54" t="s">
        <v>58</v>
      </c>
      <c r="V10" s="43" t="s">
        <v>59</v>
      </c>
      <c r="W10" s="55" t="s">
        <v>74</v>
      </c>
      <c r="X10" s="55">
        <v>1.75</v>
      </c>
      <c r="Y10" s="56">
        <v>0.99</v>
      </c>
      <c r="Z10" s="55" t="s">
        <v>75</v>
      </c>
      <c r="AA10" s="55">
        <v>3.5</v>
      </c>
      <c r="AB10" s="56">
        <v>2.1</v>
      </c>
      <c r="AC10" s="59"/>
      <c r="AD10" s="62" t="s">
        <v>53</v>
      </c>
      <c r="AE10" s="63" t="s">
        <v>59</v>
      </c>
      <c r="AF10" s="63" t="s">
        <v>76</v>
      </c>
    </row>
    <row r="11" spans="1:32" s="21" customFormat="1" x14ac:dyDescent="0.3">
      <c r="A11" s="43" t="s">
        <v>77</v>
      </c>
      <c r="B11" s="44" t="s">
        <v>78</v>
      </c>
      <c r="C11" s="45">
        <v>5</v>
      </c>
      <c r="D11" s="46" t="s">
        <v>79</v>
      </c>
      <c r="E11" s="43" t="s">
        <v>80</v>
      </c>
      <c r="F11" s="43" t="s">
        <v>81</v>
      </c>
      <c r="G11" s="43" t="s">
        <v>82</v>
      </c>
      <c r="H11" s="47">
        <v>2.5</v>
      </c>
      <c r="I11" s="48">
        <v>4.0233600000000003</v>
      </c>
      <c r="J11" s="45" t="s">
        <v>52</v>
      </c>
      <c r="K11" s="49" t="s">
        <v>66</v>
      </c>
      <c r="L11" s="45"/>
      <c r="M11" s="49" t="s">
        <v>83</v>
      </c>
      <c r="N11" s="43"/>
      <c r="O11" s="45" t="s">
        <v>54</v>
      </c>
      <c r="P11" s="43"/>
      <c r="Q11" s="45" t="s">
        <v>84</v>
      </c>
      <c r="R11" s="51"/>
      <c r="S11" s="52"/>
      <c r="T11" s="64" t="s">
        <v>85</v>
      </c>
      <c r="U11" s="54" t="s">
        <v>58</v>
      </c>
      <c r="V11" s="43" t="s">
        <v>59</v>
      </c>
      <c r="W11" s="55">
        <v>13</v>
      </c>
      <c r="X11" s="55">
        <v>8.25</v>
      </c>
      <c r="Y11" s="56">
        <v>3.88</v>
      </c>
      <c r="Z11" s="55">
        <v>137</v>
      </c>
      <c r="AA11" s="55">
        <v>99</v>
      </c>
      <c r="AB11" s="56">
        <v>48.4</v>
      </c>
      <c r="AC11" s="59"/>
      <c r="AD11" s="65" t="s">
        <v>31</v>
      </c>
      <c r="AE11" s="66" t="s">
        <v>86</v>
      </c>
      <c r="AF11" s="66" t="s">
        <v>87</v>
      </c>
    </row>
    <row r="12" spans="1:32" s="21" customFormat="1" ht="65" x14ac:dyDescent="0.3">
      <c r="A12" s="43" t="s">
        <v>88</v>
      </c>
      <c r="B12" s="43" t="s">
        <v>89</v>
      </c>
      <c r="C12" s="45">
        <v>12</v>
      </c>
      <c r="D12" s="46" t="s">
        <v>90</v>
      </c>
      <c r="E12" s="44" t="s">
        <v>91</v>
      </c>
      <c r="F12" s="43" t="s">
        <v>92</v>
      </c>
      <c r="G12" s="44" t="s">
        <v>93</v>
      </c>
      <c r="H12" s="47">
        <v>1.4</v>
      </c>
      <c r="I12" s="48">
        <v>2.2530815999999998</v>
      </c>
      <c r="J12" s="45" t="s">
        <v>52</v>
      </c>
      <c r="K12" s="49" t="s">
        <v>66</v>
      </c>
      <c r="L12" s="45" t="s">
        <v>54</v>
      </c>
      <c r="M12" s="49" t="s">
        <v>94</v>
      </c>
      <c r="N12" s="43"/>
      <c r="O12" s="45"/>
      <c r="P12" s="43" t="s">
        <v>658</v>
      </c>
      <c r="Q12" s="45" t="s">
        <v>56</v>
      </c>
      <c r="R12" s="51"/>
      <c r="S12" s="52"/>
      <c r="T12" s="67" t="s">
        <v>659</v>
      </c>
      <c r="U12" s="54" t="s">
        <v>87</v>
      </c>
      <c r="V12" s="43" t="s">
        <v>59</v>
      </c>
      <c r="W12" s="68">
        <v>6</v>
      </c>
      <c r="X12" s="68">
        <v>3</v>
      </c>
      <c r="Y12" s="69">
        <v>3.2883929542528771</v>
      </c>
      <c r="Z12" s="55">
        <v>36</v>
      </c>
      <c r="AA12" s="55">
        <v>16</v>
      </c>
      <c r="AB12" s="69"/>
      <c r="AC12" s="59"/>
      <c r="AD12" s="66"/>
      <c r="AE12" s="66"/>
      <c r="AF12" s="66" t="s">
        <v>95</v>
      </c>
    </row>
    <row r="13" spans="1:32" s="21" customFormat="1" ht="65" x14ac:dyDescent="0.3">
      <c r="A13" s="44" t="s">
        <v>96</v>
      </c>
      <c r="B13" s="43" t="s">
        <v>97</v>
      </c>
      <c r="C13" s="45">
        <v>13</v>
      </c>
      <c r="D13" s="46" t="s">
        <v>90</v>
      </c>
      <c r="E13" s="43" t="s">
        <v>98</v>
      </c>
      <c r="F13" s="43" t="s">
        <v>99</v>
      </c>
      <c r="G13" s="43" t="s">
        <v>100</v>
      </c>
      <c r="H13" s="47">
        <v>9.9</v>
      </c>
      <c r="I13" s="48">
        <v>15.932505600000002</v>
      </c>
      <c r="J13" s="45" t="s">
        <v>101</v>
      </c>
      <c r="K13" s="49" t="s">
        <v>53</v>
      </c>
      <c r="L13" s="45" t="s">
        <v>54</v>
      </c>
      <c r="M13" s="49" t="s">
        <v>102</v>
      </c>
      <c r="N13" s="43"/>
      <c r="O13" s="45"/>
      <c r="P13" s="43" t="s">
        <v>658</v>
      </c>
      <c r="Q13" s="45" t="s">
        <v>56</v>
      </c>
      <c r="R13" s="51"/>
      <c r="S13" s="52"/>
      <c r="T13" s="67" t="s">
        <v>659</v>
      </c>
      <c r="U13" s="54" t="s">
        <v>87</v>
      </c>
      <c r="V13" s="43" t="s">
        <v>59</v>
      </c>
      <c r="W13" s="68">
        <v>6</v>
      </c>
      <c r="X13" s="68">
        <v>3</v>
      </c>
      <c r="Y13" s="69">
        <v>0.76120073142929423</v>
      </c>
      <c r="Z13" s="55">
        <v>36</v>
      </c>
      <c r="AA13" s="55">
        <v>16</v>
      </c>
      <c r="AB13" s="69"/>
      <c r="AC13" s="59"/>
      <c r="AD13" s="66"/>
      <c r="AE13" s="66"/>
      <c r="AF13" s="66" t="s">
        <v>103</v>
      </c>
    </row>
    <row r="14" spans="1:32" s="21" customFormat="1" ht="65" x14ac:dyDescent="0.3">
      <c r="A14" s="44" t="s">
        <v>96</v>
      </c>
      <c r="B14" s="43" t="s">
        <v>104</v>
      </c>
      <c r="C14" s="45">
        <v>14</v>
      </c>
      <c r="D14" s="46" t="s">
        <v>90</v>
      </c>
      <c r="E14" s="43" t="s">
        <v>105</v>
      </c>
      <c r="F14" s="43" t="s">
        <v>99</v>
      </c>
      <c r="G14" s="43" t="s">
        <v>106</v>
      </c>
      <c r="H14" s="47">
        <v>5.9</v>
      </c>
      <c r="I14" s="48">
        <v>9.4951296000000021</v>
      </c>
      <c r="J14" s="45" t="s">
        <v>101</v>
      </c>
      <c r="K14" s="49" t="s">
        <v>53</v>
      </c>
      <c r="L14" s="45" t="s">
        <v>54</v>
      </c>
      <c r="M14" s="49" t="s">
        <v>102</v>
      </c>
      <c r="N14" s="43"/>
      <c r="O14" s="45"/>
      <c r="P14" s="43" t="s">
        <v>658</v>
      </c>
      <c r="Q14" s="45" t="s">
        <v>56</v>
      </c>
      <c r="R14" s="51"/>
      <c r="S14" s="52"/>
      <c r="T14" s="67" t="s">
        <v>659</v>
      </c>
      <c r="U14" s="54" t="s">
        <v>87</v>
      </c>
      <c r="V14" s="43" t="s">
        <v>59</v>
      </c>
      <c r="W14" s="68">
        <v>5</v>
      </c>
      <c r="X14" s="68">
        <v>3</v>
      </c>
      <c r="Y14" s="69">
        <v>3.2489757617424511</v>
      </c>
      <c r="Z14" s="55">
        <v>36</v>
      </c>
      <c r="AA14" s="55">
        <v>16</v>
      </c>
      <c r="AB14" s="69"/>
      <c r="AC14" s="59"/>
      <c r="AD14" s="66"/>
      <c r="AE14" s="66"/>
      <c r="AF14" s="66" t="s">
        <v>107</v>
      </c>
    </row>
    <row r="15" spans="1:32" s="21" customFormat="1" ht="26" x14ac:dyDescent="0.3">
      <c r="A15" s="44" t="s">
        <v>96</v>
      </c>
      <c r="B15" s="43" t="s">
        <v>108</v>
      </c>
      <c r="C15" s="45">
        <v>15</v>
      </c>
      <c r="D15" s="46" t="s">
        <v>109</v>
      </c>
      <c r="E15" s="43" t="s">
        <v>110</v>
      </c>
      <c r="F15" s="43" t="s">
        <v>99</v>
      </c>
      <c r="G15" s="43" t="s">
        <v>111</v>
      </c>
      <c r="H15" s="47">
        <v>2.2999999999999998</v>
      </c>
      <c r="I15" s="48">
        <v>3.7014912</v>
      </c>
      <c r="J15" s="45" t="s">
        <v>101</v>
      </c>
      <c r="K15" s="49" t="s">
        <v>53</v>
      </c>
      <c r="L15" s="45" t="s">
        <v>54</v>
      </c>
      <c r="M15" s="49" t="s">
        <v>112</v>
      </c>
      <c r="N15" s="43"/>
      <c r="O15" s="45"/>
      <c r="P15" s="43" t="s">
        <v>658</v>
      </c>
      <c r="Q15" s="45" t="s">
        <v>56</v>
      </c>
      <c r="R15" s="51"/>
      <c r="S15" s="52"/>
      <c r="T15" s="46" t="s">
        <v>113</v>
      </c>
      <c r="U15" s="54" t="s">
        <v>87</v>
      </c>
      <c r="V15" s="43" t="s">
        <v>59</v>
      </c>
      <c r="W15" s="68">
        <v>8.6999999999999993</v>
      </c>
      <c r="X15" s="68">
        <v>5.7</v>
      </c>
      <c r="Y15" s="56"/>
      <c r="Z15" s="55">
        <v>60.9</v>
      </c>
      <c r="AA15" s="55">
        <v>23.1</v>
      </c>
      <c r="AB15" s="56" t="s">
        <v>114</v>
      </c>
      <c r="AC15" s="59"/>
      <c r="AD15" s="59"/>
      <c r="AE15" s="59"/>
      <c r="AF15" s="70" t="s">
        <v>58</v>
      </c>
    </row>
    <row r="16" spans="1:32" s="21" customFormat="1" x14ac:dyDescent="0.3">
      <c r="A16" s="43" t="s">
        <v>115</v>
      </c>
      <c r="B16" s="44" t="s">
        <v>116</v>
      </c>
      <c r="C16" s="45">
        <v>31</v>
      </c>
      <c r="D16" s="46" t="s">
        <v>117</v>
      </c>
      <c r="E16" s="44" t="s">
        <v>118</v>
      </c>
      <c r="F16" s="43" t="s">
        <v>116</v>
      </c>
      <c r="G16" s="43" t="s">
        <v>119</v>
      </c>
      <c r="H16" s="47">
        <v>3.25</v>
      </c>
      <c r="I16" s="48">
        <v>5.2303680000000004</v>
      </c>
      <c r="J16" s="45" t="s">
        <v>52</v>
      </c>
      <c r="K16" s="49" t="s">
        <v>66</v>
      </c>
      <c r="L16" s="45"/>
      <c r="M16" s="49"/>
      <c r="N16" s="50" t="s">
        <v>54</v>
      </c>
      <c r="O16" s="45" t="s">
        <v>54</v>
      </c>
      <c r="P16" s="43"/>
      <c r="Q16" s="45" t="s">
        <v>56</v>
      </c>
      <c r="R16" s="51"/>
      <c r="S16" s="52"/>
      <c r="T16" s="46" t="s">
        <v>120</v>
      </c>
      <c r="U16" s="54" t="s">
        <v>58</v>
      </c>
      <c r="V16" s="43" t="s">
        <v>59</v>
      </c>
      <c r="W16" s="55">
        <v>1</v>
      </c>
      <c r="X16" s="55">
        <v>0.5</v>
      </c>
      <c r="Y16" s="56">
        <v>0.12</v>
      </c>
      <c r="Z16" s="55">
        <v>3</v>
      </c>
      <c r="AA16" s="55">
        <v>0.75</v>
      </c>
      <c r="AB16" s="56">
        <v>1.44</v>
      </c>
      <c r="AC16" s="59"/>
      <c r="AD16" s="59"/>
      <c r="AE16" s="59"/>
    </row>
    <row r="17" spans="1:31" s="21" customFormat="1" x14ac:dyDescent="0.3">
      <c r="A17" s="43" t="s">
        <v>115</v>
      </c>
      <c r="B17" s="44" t="s">
        <v>121</v>
      </c>
      <c r="C17" s="45">
        <v>32</v>
      </c>
      <c r="D17" s="46" t="s">
        <v>122</v>
      </c>
      <c r="E17" s="43" t="s">
        <v>123</v>
      </c>
      <c r="F17" s="43" t="s">
        <v>124</v>
      </c>
      <c r="G17" s="43" t="s">
        <v>125</v>
      </c>
      <c r="H17" s="47">
        <v>3.6</v>
      </c>
      <c r="I17" s="48">
        <v>5.79</v>
      </c>
      <c r="J17" s="45" t="s">
        <v>101</v>
      </c>
      <c r="K17" s="49" t="s">
        <v>31</v>
      </c>
      <c r="L17" s="45"/>
      <c r="M17" s="49"/>
      <c r="N17" s="50" t="s">
        <v>54</v>
      </c>
      <c r="O17" s="45"/>
      <c r="P17" s="43" t="s">
        <v>126</v>
      </c>
      <c r="Q17" s="45" t="s">
        <v>56</v>
      </c>
      <c r="R17" s="51"/>
      <c r="S17" s="52"/>
      <c r="T17" s="46" t="s">
        <v>127</v>
      </c>
      <c r="U17" s="54" t="s">
        <v>58</v>
      </c>
      <c r="V17" s="43" t="s">
        <v>59</v>
      </c>
      <c r="W17" s="55">
        <v>3</v>
      </c>
      <c r="X17" s="55">
        <v>2</v>
      </c>
      <c r="Y17" s="56">
        <v>0.13</v>
      </c>
      <c r="Z17" s="55">
        <v>15</v>
      </c>
      <c r="AA17" s="55">
        <v>6</v>
      </c>
      <c r="AB17" s="56">
        <v>0.13</v>
      </c>
      <c r="AC17" s="59"/>
      <c r="AD17" s="59"/>
      <c r="AE17" s="59"/>
    </row>
    <row r="18" spans="1:31" s="21" customFormat="1" ht="39" x14ac:dyDescent="0.3">
      <c r="A18" s="43" t="s">
        <v>115</v>
      </c>
      <c r="B18" s="43" t="s">
        <v>128</v>
      </c>
      <c r="C18" s="45">
        <v>33</v>
      </c>
      <c r="D18" s="46" t="s">
        <v>129</v>
      </c>
      <c r="E18" s="43" t="s">
        <v>130</v>
      </c>
      <c r="F18" s="43" t="s">
        <v>131</v>
      </c>
      <c r="G18" s="43" t="s">
        <v>132</v>
      </c>
      <c r="H18" s="47">
        <v>15.2</v>
      </c>
      <c r="I18" s="48">
        <v>24.46</v>
      </c>
      <c r="J18" s="45" t="s">
        <v>101</v>
      </c>
      <c r="K18" s="49" t="s">
        <v>53</v>
      </c>
      <c r="L18" s="45"/>
      <c r="M18" s="49" t="s">
        <v>133</v>
      </c>
      <c r="N18" s="43"/>
      <c r="O18" s="45"/>
      <c r="P18" s="43" t="s">
        <v>126</v>
      </c>
      <c r="Q18" s="45" t="s">
        <v>56</v>
      </c>
      <c r="R18" s="51"/>
      <c r="S18" s="52"/>
      <c r="T18" s="46" t="s">
        <v>134</v>
      </c>
      <c r="U18" s="54" t="s">
        <v>58</v>
      </c>
      <c r="V18" s="43" t="s">
        <v>59</v>
      </c>
      <c r="W18" s="55">
        <v>0.75</v>
      </c>
      <c r="X18" s="55">
        <v>0.52</v>
      </c>
      <c r="Y18" s="56">
        <v>0.03</v>
      </c>
      <c r="Z18" s="55">
        <v>3.75</v>
      </c>
      <c r="AA18" s="55">
        <v>1.04</v>
      </c>
      <c r="AB18" s="56">
        <v>0.03</v>
      </c>
      <c r="AC18" s="59"/>
      <c r="AD18" s="59"/>
      <c r="AE18" s="59"/>
    </row>
    <row r="19" spans="1:31" s="21" customFormat="1" x14ac:dyDescent="0.3">
      <c r="A19" s="43" t="s">
        <v>115</v>
      </c>
      <c r="B19" s="44" t="s">
        <v>135</v>
      </c>
      <c r="C19" s="45">
        <v>34</v>
      </c>
      <c r="D19" s="71" t="s">
        <v>136</v>
      </c>
      <c r="E19" s="43" t="s">
        <v>137</v>
      </c>
      <c r="F19" s="43" t="s">
        <v>138</v>
      </c>
      <c r="G19" s="43" t="s">
        <v>139</v>
      </c>
      <c r="H19" s="47">
        <v>0.8</v>
      </c>
      <c r="I19" s="48">
        <v>1.29</v>
      </c>
      <c r="J19" s="72" t="s">
        <v>73</v>
      </c>
      <c r="K19" s="49" t="s">
        <v>53</v>
      </c>
      <c r="L19" s="45"/>
      <c r="M19" s="49" t="s">
        <v>112</v>
      </c>
      <c r="N19" s="43"/>
      <c r="O19" s="45"/>
      <c r="P19" s="43" t="s">
        <v>140</v>
      </c>
      <c r="Q19" s="45" t="s">
        <v>56</v>
      </c>
      <c r="R19" s="51"/>
      <c r="S19" s="52"/>
      <c r="T19" s="46" t="s">
        <v>141</v>
      </c>
      <c r="U19" s="54" t="s">
        <v>58</v>
      </c>
      <c r="V19" s="43" t="s">
        <v>59</v>
      </c>
      <c r="W19" s="55">
        <v>1</v>
      </c>
      <c r="X19" s="55">
        <v>1</v>
      </c>
      <c r="Y19" s="56">
        <v>0.49</v>
      </c>
      <c r="Z19" s="55">
        <v>1</v>
      </c>
      <c r="AA19" s="55">
        <v>1</v>
      </c>
      <c r="AB19" s="56">
        <v>0.49</v>
      </c>
      <c r="AC19" s="59"/>
      <c r="AD19" s="59"/>
      <c r="AE19" s="59"/>
    </row>
    <row r="20" spans="1:31" s="21" customFormat="1" x14ac:dyDescent="0.3">
      <c r="A20" s="43" t="s">
        <v>115</v>
      </c>
      <c r="B20" s="44" t="s">
        <v>142</v>
      </c>
      <c r="C20" s="45">
        <v>36</v>
      </c>
      <c r="D20" s="46" t="s">
        <v>143</v>
      </c>
      <c r="E20" s="43" t="s">
        <v>144</v>
      </c>
      <c r="F20" s="43" t="s">
        <v>145</v>
      </c>
      <c r="G20" s="43" t="s">
        <v>146</v>
      </c>
      <c r="H20" s="47">
        <v>0.7</v>
      </c>
      <c r="I20" s="48">
        <v>1.1265407999999999</v>
      </c>
      <c r="J20" s="45" t="s">
        <v>52</v>
      </c>
      <c r="K20" s="49" t="s">
        <v>53</v>
      </c>
      <c r="L20" s="45"/>
      <c r="M20" s="49"/>
      <c r="N20" s="50" t="s">
        <v>54</v>
      </c>
      <c r="O20" s="45"/>
      <c r="P20" s="43" t="s">
        <v>147</v>
      </c>
      <c r="Q20" s="45" t="s">
        <v>56</v>
      </c>
      <c r="R20" s="51"/>
      <c r="S20" s="52"/>
      <c r="T20" s="46" t="s">
        <v>141</v>
      </c>
      <c r="U20" s="54" t="s">
        <v>58</v>
      </c>
      <c r="V20" s="43" t="s">
        <v>59</v>
      </c>
      <c r="W20" s="55">
        <v>1</v>
      </c>
      <c r="X20" s="55">
        <v>1</v>
      </c>
      <c r="Y20" s="56">
        <v>0.97</v>
      </c>
      <c r="Z20" s="55">
        <v>1</v>
      </c>
      <c r="AA20" s="55">
        <v>1</v>
      </c>
      <c r="AB20" s="56">
        <v>0.97</v>
      </c>
      <c r="AC20" s="59"/>
      <c r="AD20" s="59"/>
      <c r="AE20" s="59"/>
    </row>
    <row r="21" spans="1:31" s="21" customFormat="1" x14ac:dyDescent="0.3">
      <c r="A21" s="43" t="s">
        <v>115</v>
      </c>
      <c r="B21" s="44" t="s">
        <v>148</v>
      </c>
      <c r="C21" s="45">
        <v>37</v>
      </c>
      <c r="D21" s="71" t="s">
        <v>149</v>
      </c>
      <c r="E21" s="43" t="s">
        <v>150</v>
      </c>
      <c r="F21" s="43" t="s">
        <v>145</v>
      </c>
      <c r="G21" s="43" t="s">
        <v>151</v>
      </c>
      <c r="H21" s="47">
        <v>3</v>
      </c>
      <c r="I21" s="48">
        <v>4.8280320000000003</v>
      </c>
      <c r="J21" s="45" t="s">
        <v>152</v>
      </c>
      <c r="K21" s="49" t="s">
        <v>53</v>
      </c>
      <c r="L21" s="45" t="s">
        <v>54</v>
      </c>
      <c r="M21" s="49"/>
      <c r="N21" s="50" t="s">
        <v>54</v>
      </c>
      <c r="O21" s="45"/>
      <c r="P21" s="43" t="s">
        <v>153</v>
      </c>
      <c r="Q21" s="45" t="s">
        <v>56</v>
      </c>
      <c r="R21" s="51"/>
      <c r="S21" s="52"/>
      <c r="T21" s="46"/>
      <c r="U21" s="54" t="s">
        <v>58</v>
      </c>
      <c r="V21" s="43" t="s">
        <v>59</v>
      </c>
      <c r="W21" s="55">
        <v>1.75</v>
      </c>
      <c r="X21" s="55">
        <v>1.75</v>
      </c>
      <c r="Y21" s="56">
        <v>0.12</v>
      </c>
      <c r="Z21" s="55">
        <v>28.35</v>
      </c>
      <c r="AA21" s="55">
        <v>10.5</v>
      </c>
      <c r="AB21" s="56">
        <v>0.84</v>
      </c>
      <c r="AC21" s="59"/>
      <c r="AD21" s="59"/>
      <c r="AE21" s="59"/>
    </row>
    <row r="22" spans="1:31" s="21" customFormat="1" x14ac:dyDescent="0.3">
      <c r="A22" s="43" t="s">
        <v>115</v>
      </c>
      <c r="B22" s="44" t="s">
        <v>154</v>
      </c>
      <c r="C22" s="45">
        <v>314</v>
      </c>
      <c r="D22" s="71" t="s">
        <v>149</v>
      </c>
      <c r="E22" s="43" t="s">
        <v>150</v>
      </c>
      <c r="F22" s="43" t="s">
        <v>145</v>
      </c>
      <c r="G22" s="43" t="s">
        <v>155</v>
      </c>
      <c r="H22" s="47">
        <v>2.52</v>
      </c>
      <c r="I22" s="48">
        <v>4.0549999999999997</v>
      </c>
      <c r="J22" s="45" t="s">
        <v>52</v>
      </c>
      <c r="K22" s="49" t="s">
        <v>53</v>
      </c>
      <c r="L22" s="45"/>
      <c r="M22" s="49"/>
      <c r="N22" s="50" t="s">
        <v>54</v>
      </c>
      <c r="O22" s="45"/>
      <c r="P22" s="43" t="s">
        <v>153</v>
      </c>
      <c r="Q22" s="45" t="s">
        <v>56</v>
      </c>
      <c r="R22" s="51"/>
      <c r="S22" s="52"/>
      <c r="T22" s="46"/>
      <c r="U22" s="54" t="s">
        <v>58</v>
      </c>
      <c r="V22" s="43" t="s">
        <v>59</v>
      </c>
      <c r="W22" s="55">
        <v>1.5</v>
      </c>
      <c r="X22" s="55">
        <v>1.5</v>
      </c>
      <c r="Y22" s="56">
        <v>0.83</v>
      </c>
      <c r="Z22" s="55">
        <v>6.75</v>
      </c>
      <c r="AA22" s="55">
        <v>2.25</v>
      </c>
      <c r="AB22" s="56">
        <v>1.57</v>
      </c>
      <c r="AC22" s="59"/>
      <c r="AD22" s="59"/>
      <c r="AE22" s="59"/>
    </row>
    <row r="23" spans="1:31" s="21" customFormat="1" ht="26" x14ac:dyDescent="0.3">
      <c r="A23" s="43" t="s">
        <v>115</v>
      </c>
      <c r="B23" s="44" t="s">
        <v>156</v>
      </c>
      <c r="C23" s="45">
        <v>40</v>
      </c>
      <c r="D23" s="71" t="s">
        <v>157</v>
      </c>
      <c r="E23" s="43" t="s">
        <v>158</v>
      </c>
      <c r="F23" s="43" t="s">
        <v>159</v>
      </c>
      <c r="G23" s="43" t="s">
        <v>160</v>
      </c>
      <c r="H23" s="47">
        <v>2</v>
      </c>
      <c r="I23" s="48">
        <v>3.2186880000000002</v>
      </c>
      <c r="J23" s="45" t="s">
        <v>52</v>
      </c>
      <c r="K23" s="49" t="s">
        <v>53</v>
      </c>
      <c r="L23" s="45"/>
      <c r="M23" s="49" t="s">
        <v>112</v>
      </c>
      <c r="N23" s="43"/>
      <c r="O23" s="45"/>
      <c r="P23" s="43" t="s">
        <v>126</v>
      </c>
      <c r="Q23" s="45" t="s">
        <v>56</v>
      </c>
      <c r="R23" s="51"/>
      <c r="S23" s="52"/>
      <c r="T23" s="46" t="s">
        <v>161</v>
      </c>
      <c r="U23" s="54" t="s">
        <v>58</v>
      </c>
      <c r="V23" s="43" t="s">
        <v>59</v>
      </c>
      <c r="W23" s="55">
        <v>6</v>
      </c>
      <c r="X23" s="55">
        <v>0</v>
      </c>
      <c r="Y23" s="56">
        <v>1.73</v>
      </c>
      <c r="Z23" s="55">
        <v>27</v>
      </c>
      <c r="AA23" s="55">
        <v>6</v>
      </c>
      <c r="AB23" s="56">
        <v>23.3</v>
      </c>
      <c r="AC23" s="59"/>
      <c r="AD23" s="59"/>
      <c r="AE23" s="59"/>
    </row>
    <row r="24" spans="1:31" s="21" customFormat="1" ht="26" x14ac:dyDescent="0.3">
      <c r="A24" s="43" t="s">
        <v>115</v>
      </c>
      <c r="B24" s="44" t="s">
        <v>162</v>
      </c>
      <c r="C24" s="45">
        <v>41</v>
      </c>
      <c r="D24" s="71" t="s">
        <v>157</v>
      </c>
      <c r="E24" s="43" t="s">
        <v>163</v>
      </c>
      <c r="F24" s="43" t="s">
        <v>164</v>
      </c>
      <c r="G24" s="43" t="s">
        <v>165</v>
      </c>
      <c r="H24" s="47">
        <v>1.1000000000000001</v>
      </c>
      <c r="I24" s="48">
        <v>1.7702784000000003</v>
      </c>
      <c r="J24" s="45" t="s">
        <v>52</v>
      </c>
      <c r="K24" s="49" t="s">
        <v>53</v>
      </c>
      <c r="L24" s="45"/>
      <c r="M24" s="49" t="s">
        <v>102</v>
      </c>
      <c r="N24" s="43"/>
      <c r="O24" s="45"/>
      <c r="P24" s="43" t="s">
        <v>126</v>
      </c>
      <c r="Q24" s="45" t="s">
        <v>56</v>
      </c>
      <c r="R24" s="51"/>
      <c r="S24" s="52"/>
      <c r="T24" s="46" t="s">
        <v>166</v>
      </c>
      <c r="U24" s="54" t="s">
        <v>58</v>
      </c>
      <c r="V24" s="43" t="s">
        <v>59</v>
      </c>
      <c r="W24" s="55">
        <v>2</v>
      </c>
      <c r="X24" s="55">
        <v>0</v>
      </c>
      <c r="Y24" s="56">
        <v>1.28</v>
      </c>
      <c r="Z24" s="55">
        <v>16</v>
      </c>
      <c r="AA24" s="55">
        <v>2</v>
      </c>
      <c r="AB24" s="56">
        <v>20.68</v>
      </c>
      <c r="AC24" s="59"/>
      <c r="AD24" s="59"/>
      <c r="AE24" s="59"/>
    </row>
    <row r="25" spans="1:31" s="21" customFormat="1" ht="26" x14ac:dyDescent="0.3">
      <c r="A25" s="43" t="s">
        <v>115</v>
      </c>
      <c r="B25" s="44" t="s">
        <v>167</v>
      </c>
      <c r="C25" s="45">
        <v>42</v>
      </c>
      <c r="D25" s="71" t="s">
        <v>157</v>
      </c>
      <c r="E25" s="43" t="s">
        <v>163</v>
      </c>
      <c r="F25" s="43" t="s">
        <v>164</v>
      </c>
      <c r="G25" s="43" t="s">
        <v>165</v>
      </c>
      <c r="H25" s="47">
        <v>1.25</v>
      </c>
      <c r="I25" s="48">
        <v>2.0116800000000001</v>
      </c>
      <c r="J25" s="45" t="s">
        <v>52</v>
      </c>
      <c r="K25" s="49" t="s">
        <v>53</v>
      </c>
      <c r="L25" s="45"/>
      <c r="M25" s="49" t="s">
        <v>102</v>
      </c>
      <c r="N25" s="43"/>
      <c r="O25" s="45"/>
      <c r="P25" s="43" t="s">
        <v>126</v>
      </c>
      <c r="Q25" s="45" t="s">
        <v>56</v>
      </c>
      <c r="R25" s="51"/>
      <c r="S25" s="52"/>
      <c r="T25" s="46" t="s">
        <v>168</v>
      </c>
      <c r="U25" s="54" t="s">
        <v>58</v>
      </c>
      <c r="V25" s="43" t="s">
        <v>59</v>
      </c>
      <c r="W25" s="55">
        <v>2</v>
      </c>
      <c r="X25" s="55">
        <v>0</v>
      </c>
      <c r="Y25" s="56">
        <v>1.17</v>
      </c>
      <c r="Z25" s="55">
        <v>16</v>
      </c>
      <c r="AA25" s="55">
        <v>2</v>
      </c>
      <c r="AB25" s="56">
        <v>15.12</v>
      </c>
      <c r="AC25" s="59"/>
      <c r="AD25" s="59"/>
      <c r="AE25" s="59"/>
    </row>
    <row r="26" spans="1:31" s="21" customFormat="1" ht="26" x14ac:dyDescent="0.3">
      <c r="A26" s="43" t="s">
        <v>115</v>
      </c>
      <c r="B26" s="44" t="s">
        <v>169</v>
      </c>
      <c r="C26" s="45">
        <v>43</v>
      </c>
      <c r="D26" s="46" t="s">
        <v>170</v>
      </c>
      <c r="E26" s="43" t="s">
        <v>169</v>
      </c>
      <c r="F26" s="43" t="s">
        <v>171</v>
      </c>
      <c r="G26" s="43" t="s">
        <v>172</v>
      </c>
      <c r="H26" s="47">
        <v>3.5</v>
      </c>
      <c r="I26" s="48">
        <v>5.6327040000000004</v>
      </c>
      <c r="J26" s="45" t="s">
        <v>101</v>
      </c>
      <c r="K26" s="49" t="s">
        <v>53</v>
      </c>
      <c r="L26" s="45"/>
      <c r="M26" s="49"/>
      <c r="N26" s="50" t="s">
        <v>54</v>
      </c>
      <c r="O26" s="45"/>
      <c r="P26" s="43" t="s">
        <v>126</v>
      </c>
      <c r="Q26" s="45" t="s">
        <v>56</v>
      </c>
      <c r="R26" s="51"/>
      <c r="S26" s="52"/>
      <c r="T26" s="46" t="s">
        <v>173</v>
      </c>
      <c r="U26" s="54" t="s">
        <v>58</v>
      </c>
      <c r="V26" s="43" t="s">
        <v>59</v>
      </c>
      <c r="W26" s="55">
        <v>3.75</v>
      </c>
      <c r="X26" s="55">
        <v>3.75</v>
      </c>
      <c r="Y26" s="56">
        <v>0.98</v>
      </c>
      <c r="Z26" s="55">
        <v>18.75</v>
      </c>
      <c r="AA26" s="55">
        <v>7.5</v>
      </c>
      <c r="AB26" s="56">
        <v>2.41</v>
      </c>
      <c r="AC26" s="59"/>
      <c r="AD26" s="59"/>
      <c r="AE26" s="59"/>
    </row>
    <row r="27" spans="1:31" s="21" customFormat="1" x14ac:dyDescent="0.3">
      <c r="A27" s="43" t="s">
        <v>115</v>
      </c>
      <c r="B27" s="44" t="s">
        <v>174</v>
      </c>
      <c r="C27" s="45">
        <v>318</v>
      </c>
      <c r="D27" s="46" t="s">
        <v>175</v>
      </c>
      <c r="E27" s="43" t="s">
        <v>176</v>
      </c>
      <c r="F27" s="43" t="s">
        <v>177</v>
      </c>
      <c r="G27" s="43" t="s">
        <v>178</v>
      </c>
      <c r="H27" s="47">
        <v>2.5</v>
      </c>
      <c r="I27" s="48">
        <v>4.0229999999999997</v>
      </c>
      <c r="J27" s="45" t="s">
        <v>179</v>
      </c>
      <c r="K27" s="49" t="s">
        <v>53</v>
      </c>
      <c r="L27" s="45"/>
      <c r="M27" s="49" t="s">
        <v>112</v>
      </c>
      <c r="N27" s="50"/>
      <c r="O27" s="45" t="s">
        <v>54</v>
      </c>
      <c r="P27" s="43"/>
      <c r="Q27" s="45" t="s">
        <v>56</v>
      </c>
      <c r="R27" s="51"/>
      <c r="S27" s="52"/>
      <c r="T27" s="46" t="s">
        <v>180</v>
      </c>
      <c r="U27" s="54" t="s">
        <v>58</v>
      </c>
      <c r="V27" s="43" t="s">
        <v>59</v>
      </c>
      <c r="W27" s="55">
        <v>6</v>
      </c>
      <c r="X27" s="55">
        <v>6</v>
      </c>
      <c r="Y27" s="56">
        <v>2.4</v>
      </c>
      <c r="Z27" s="55">
        <v>49.5</v>
      </c>
      <c r="AA27" s="55">
        <v>16.5</v>
      </c>
      <c r="AB27" s="56">
        <v>13.2</v>
      </c>
      <c r="AC27" s="59"/>
      <c r="AD27" s="59"/>
      <c r="AE27" s="59"/>
    </row>
    <row r="28" spans="1:31" s="21" customFormat="1" ht="26" x14ac:dyDescent="0.3">
      <c r="A28" s="43" t="s">
        <v>115</v>
      </c>
      <c r="B28" s="44" t="s">
        <v>181</v>
      </c>
      <c r="C28" s="45">
        <v>300</v>
      </c>
      <c r="D28" s="46" t="s">
        <v>182</v>
      </c>
      <c r="E28" s="43" t="s">
        <v>183</v>
      </c>
      <c r="F28" s="43" t="s">
        <v>184</v>
      </c>
      <c r="G28" s="43" t="s">
        <v>183</v>
      </c>
      <c r="H28" s="47">
        <v>0.5</v>
      </c>
      <c r="I28" s="48">
        <v>0.80459999999999998</v>
      </c>
      <c r="J28" s="45" t="s">
        <v>152</v>
      </c>
      <c r="K28" s="49" t="s">
        <v>53</v>
      </c>
      <c r="L28" s="45"/>
      <c r="M28" s="49" t="s">
        <v>83</v>
      </c>
      <c r="N28" s="50"/>
      <c r="O28" s="45"/>
      <c r="P28" s="43" t="s">
        <v>185</v>
      </c>
      <c r="Q28" s="45" t="s">
        <v>56</v>
      </c>
      <c r="R28" s="51"/>
      <c r="S28" s="52"/>
      <c r="T28" s="46" t="s">
        <v>186</v>
      </c>
      <c r="U28" s="54" t="s">
        <v>58</v>
      </c>
      <c r="V28" s="43" t="s">
        <v>59</v>
      </c>
      <c r="W28" s="55">
        <v>2</v>
      </c>
      <c r="X28" s="55">
        <v>2</v>
      </c>
      <c r="Y28" s="56">
        <v>4</v>
      </c>
      <c r="Z28" s="55">
        <v>5</v>
      </c>
      <c r="AA28" s="55">
        <v>3</v>
      </c>
      <c r="AB28" s="56">
        <v>8</v>
      </c>
      <c r="AC28" s="59"/>
      <c r="AD28" s="59"/>
      <c r="AE28" s="59"/>
    </row>
    <row r="29" spans="1:31" s="21" customFormat="1" ht="52" x14ac:dyDescent="0.3">
      <c r="A29" s="43" t="s">
        <v>115</v>
      </c>
      <c r="B29" s="44" t="s">
        <v>187</v>
      </c>
      <c r="C29" s="45">
        <v>339</v>
      </c>
      <c r="D29" s="46" t="s">
        <v>188</v>
      </c>
      <c r="E29" s="43" t="s">
        <v>189</v>
      </c>
      <c r="F29" s="43" t="s">
        <v>190</v>
      </c>
      <c r="G29" s="43" t="s">
        <v>191</v>
      </c>
      <c r="H29" s="47">
        <v>1</v>
      </c>
      <c r="I29" s="48"/>
      <c r="J29" s="45"/>
      <c r="K29" s="49" t="s">
        <v>53</v>
      </c>
      <c r="L29" s="45"/>
      <c r="M29" s="49"/>
      <c r="N29" s="50" t="s">
        <v>192</v>
      </c>
      <c r="O29" s="45"/>
      <c r="P29" s="43" t="s">
        <v>126</v>
      </c>
      <c r="Q29" s="45" t="s">
        <v>193</v>
      </c>
      <c r="R29" s="51"/>
      <c r="S29" s="52"/>
      <c r="T29" s="46" t="s">
        <v>194</v>
      </c>
      <c r="U29" s="54" t="s">
        <v>87</v>
      </c>
      <c r="V29" s="43" t="s">
        <v>59</v>
      </c>
      <c r="W29" s="55">
        <v>1.27</v>
      </c>
      <c r="X29" s="55">
        <v>0.51</v>
      </c>
      <c r="Y29" s="56"/>
      <c r="Z29" s="55">
        <v>1.27</v>
      </c>
      <c r="AA29" s="55">
        <v>0.51</v>
      </c>
      <c r="AB29" s="56"/>
      <c r="AC29" s="59"/>
      <c r="AD29" s="59"/>
      <c r="AE29" s="59"/>
    </row>
    <row r="30" spans="1:31" s="21" customFormat="1" ht="26" x14ac:dyDescent="0.3">
      <c r="A30" s="44" t="s">
        <v>195</v>
      </c>
      <c r="B30" s="73" t="s">
        <v>196</v>
      </c>
      <c r="C30" s="74">
        <v>304</v>
      </c>
      <c r="D30" s="64" t="s">
        <v>197</v>
      </c>
      <c r="E30" s="75" t="s">
        <v>198</v>
      </c>
      <c r="F30" s="43" t="s">
        <v>199</v>
      </c>
      <c r="G30" s="75" t="s">
        <v>200</v>
      </c>
      <c r="H30" s="47">
        <v>0.25</v>
      </c>
      <c r="I30" s="48">
        <v>0.40233600000000003</v>
      </c>
      <c r="J30" s="45" t="s">
        <v>201</v>
      </c>
      <c r="K30" s="49" t="s">
        <v>66</v>
      </c>
      <c r="L30" s="50" t="s">
        <v>54</v>
      </c>
      <c r="M30" s="49" t="s">
        <v>83</v>
      </c>
      <c r="N30" s="50"/>
      <c r="O30" s="50" t="s">
        <v>54</v>
      </c>
      <c r="P30" s="43"/>
      <c r="Q30" s="45" t="s">
        <v>56</v>
      </c>
      <c r="R30" s="51"/>
      <c r="S30" s="52"/>
      <c r="T30" s="64" t="s">
        <v>202</v>
      </c>
      <c r="U30" s="54"/>
      <c r="V30" s="43"/>
      <c r="W30" s="55">
        <v>1</v>
      </c>
      <c r="X30" s="55">
        <v>1</v>
      </c>
      <c r="Y30" s="56"/>
      <c r="Z30" s="55">
        <v>3.5</v>
      </c>
      <c r="AA30" s="55">
        <v>2.5</v>
      </c>
      <c r="AB30" s="56"/>
      <c r="AC30" s="59"/>
      <c r="AD30" s="59"/>
      <c r="AE30" s="59"/>
    </row>
    <row r="31" spans="1:31" s="21" customFormat="1" ht="39" x14ac:dyDescent="0.3">
      <c r="A31" s="43" t="s">
        <v>203</v>
      </c>
      <c r="B31" s="43" t="s">
        <v>204</v>
      </c>
      <c r="C31" s="45">
        <v>71</v>
      </c>
      <c r="D31" s="46" t="s">
        <v>205</v>
      </c>
      <c r="E31" s="43" t="s">
        <v>206</v>
      </c>
      <c r="F31" s="43" t="s">
        <v>207</v>
      </c>
      <c r="G31" s="43" t="s">
        <v>208</v>
      </c>
      <c r="H31" s="47">
        <v>0.6</v>
      </c>
      <c r="I31" s="48">
        <v>0.96560639999999998</v>
      </c>
      <c r="J31" s="45" t="s">
        <v>52</v>
      </c>
      <c r="K31" s="49" t="s">
        <v>66</v>
      </c>
      <c r="L31" s="45"/>
      <c r="M31" s="49" t="s">
        <v>83</v>
      </c>
      <c r="N31" s="43"/>
      <c r="O31" s="45" t="s">
        <v>54</v>
      </c>
      <c r="P31" s="43"/>
      <c r="Q31" s="45" t="s">
        <v>56</v>
      </c>
      <c r="R31" s="51"/>
      <c r="S31" s="52"/>
      <c r="T31" s="46" t="s">
        <v>209</v>
      </c>
      <c r="U31" s="54" t="s">
        <v>58</v>
      </c>
      <c r="V31" s="43" t="s">
        <v>59</v>
      </c>
      <c r="W31" s="55">
        <v>2</v>
      </c>
      <c r="X31" s="55">
        <v>2</v>
      </c>
      <c r="Y31" s="56"/>
      <c r="Z31" s="55">
        <v>5</v>
      </c>
      <c r="AA31" s="55">
        <v>3</v>
      </c>
      <c r="AB31" s="56"/>
      <c r="AC31" s="59"/>
      <c r="AD31" s="59"/>
      <c r="AE31" s="59"/>
    </row>
    <row r="32" spans="1:31" s="21" customFormat="1" x14ac:dyDescent="0.3">
      <c r="A32" s="43" t="s">
        <v>672</v>
      </c>
      <c r="B32" s="43" t="s">
        <v>673</v>
      </c>
      <c r="C32" s="45">
        <v>347</v>
      </c>
      <c r="D32" s="46" t="s">
        <v>674</v>
      </c>
      <c r="E32" s="43" t="s">
        <v>675</v>
      </c>
      <c r="F32" s="43" t="s">
        <v>210</v>
      </c>
      <c r="G32" s="43" t="s">
        <v>676</v>
      </c>
      <c r="H32" s="47">
        <v>0.47</v>
      </c>
      <c r="I32" s="48">
        <v>0.76</v>
      </c>
      <c r="J32" s="45" t="s">
        <v>101</v>
      </c>
      <c r="K32" s="49" t="s">
        <v>53</v>
      </c>
      <c r="L32" s="45" t="s">
        <v>54</v>
      </c>
      <c r="M32" s="49"/>
      <c r="N32" s="43" t="s">
        <v>54</v>
      </c>
      <c r="O32" s="45"/>
      <c r="P32" s="43" t="s">
        <v>677</v>
      </c>
      <c r="Q32" s="45" t="s">
        <v>56</v>
      </c>
      <c r="R32" s="51"/>
      <c r="S32" s="52"/>
      <c r="T32" s="46" t="s">
        <v>678</v>
      </c>
      <c r="U32" s="54"/>
      <c r="V32" s="43" t="s">
        <v>59</v>
      </c>
      <c r="W32" s="55">
        <v>4.42</v>
      </c>
      <c r="X32" s="55">
        <v>2.21</v>
      </c>
      <c r="Y32" s="56">
        <v>7.83</v>
      </c>
      <c r="Z32" s="55">
        <v>13.26</v>
      </c>
      <c r="AA32" s="55">
        <v>11.04</v>
      </c>
      <c r="AB32" s="56">
        <v>7.83</v>
      </c>
      <c r="AC32" s="59"/>
      <c r="AD32" s="59"/>
      <c r="AE32" s="59"/>
    </row>
    <row r="33" spans="1:31" s="21" customFormat="1" ht="26" x14ac:dyDescent="0.3">
      <c r="A33" s="43" t="s">
        <v>679</v>
      </c>
      <c r="B33" s="43" t="s">
        <v>673</v>
      </c>
      <c r="C33" s="45">
        <v>347</v>
      </c>
      <c r="D33" s="46" t="s">
        <v>680</v>
      </c>
      <c r="E33" s="43" t="s">
        <v>681</v>
      </c>
      <c r="F33" s="43" t="s">
        <v>210</v>
      </c>
      <c r="G33" s="43" t="s">
        <v>682</v>
      </c>
      <c r="H33" s="47">
        <v>3.5</v>
      </c>
      <c r="I33" s="48">
        <v>5.63</v>
      </c>
      <c r="J33" s="45" t="s">
        <v>101</v>
      </c>
      <c r="K33" s="49" t="s">
        <v>53</v>
      </c>
      <c r="L33" s="45" t="s">
        <v>54</v>
      </c>
      <c r="M33" s="49"/>
      <c r="N33" s="43" t="s">
        <v>54</v>
      </c>
      <c r="O33" s="45"/>
      <c r="P33" s="43" t="s">
        <v>211</v>
      </c>
      <c r="Q33" s="45" t="s">
        <v>212</v>
      </c>
      <c r="R33" s="51"/>
      <c r="S33" s="52"/>
      <c r="T33" s="46" t="s">
        <v>678</v>
      </c>
      <c r="U33" s="54" t="s">
        <v>87</v>
      </c>
      <c r="V33" s="43" t="s">
        <v>59</v>
      </c>
      <c r="W33" s="55">
        <v>4.42</v>
      </c>
      <c r="X33" s="55">
        <v>2.21</v>
      </c>
      <c r="Y33" s="56">
        <v>1.05</v>
      </c>
      <c r="Z33" s="55">
        <v>13.26</v>
      </c>
      <c r="AA33" s="55">
        <v>11.04</v>
      </c>
      <c r="AB33" s="91">
        <v>1.05</v>
      </c>
      <c r="AC33" s="59"/>
      <c r="AD33" s="59"/>
      <c r="AE33" s="59"/>
    </row>
    <row r="34" spans="1:31" s="21" customFormat="1" ht="26" x14ac:dyDescent="0.3">
      <c r="A34" s="43" t="s">
        <v>665</v>
      </c>
      <c r="B34" s="43" t="s">
        <v>666</v>
      </c>
      <c r="C34" s="45">
        <v>398</v>
      </c>
      <c r="D34" s="46" t="s">
        <v>608</v>
      </c>
      <c r="E34" s="43" t="s">
        <v>667</v>
      </c>
      <c r="F34" s="43" t="s">
        <v>668</v>
      </c>
      <c r="G34" s="43" t="s">
        <v>669</v>
      </c>
      <c r="H34" s="47">
        <v>1.7</v>
      </c>
      <c r="I34" s="48">
        <v>2.74</v>
      </c>
      <c r="J34" s="45" t="s">
        <v>101</v>
      </c>
      <c r="K34" s="49" t="s">
        <v>53</v>
      </c>
      <c r="L34" s="45" t="s">
        <v>54</v>
      </c>
      <c r="M34" s="49"/>
      <c r="N34" s="43" t="s">
        <v>54</v>
      </c>
      <c r="O34" s="45"/>
      <c r="P34" s="43" t="s">
        <v>670</v>
      </c>
      <c r="Q34" s="45" t="s">
        <v>56</v>
      </c>
      <c r="R34" s="51"/>
      <c r="S34" s="52"/>
      <c r="T34" s="46" t="s">
        <v>683</v>
      </c>
      <c r="U34" s="54" t="s">
        <v>58</v>
      </c>
      <c r="V34" s="43" t="s">
        <v>59</v>
      </c>
      <c r="W34" s="55">
        <v>5.5</v>
      </c>
      <c r="X34" s="55">
        <v>2.5</v>
      </c>
      <c r="Y34" s="56" t="s">
        <v>671</v>
      </c>
      <c r="Z34" s="55">
        <v>13.5</v>
      </c>
      <c r="AA34" s="55">
        <v>10.5</v>
      </c>
      <c r="AB34" s="91" t="s">
        <v>671</v>
      </c>
      <c r="AC34" s="59"/>
      <c r="AD34" s="59"/>
      <c r="AE34" s="59"/>
    </row>
    <row r="35" spans="1:31" s="21" customFormat="1" ht="167" customHeight="1" x14ac:dyDescent="0.3">
      <c r="A35" s="43" t="s">
        <v>653</v>
      </c>
      <c r="B35" s="43" t="s">
        <v>654</v>
      </c>
      <c r="C35" s="45">
        <v>347</v>
      </c>
      <c r="D35" s="46" t="s">
        <v>651</v>
      </c>
      <c r="E35" s="43" t="s">
        <v>652</v>
      </c>
      <c r="F35" s="43" t="s">
        <v>190</v>
      </c>
      <c r="G35" s="43" t="s">
        <v>652</v>
      </c>
      <c r="H35" s="171" t="s">
        <v>655</v>
      </c>
      <c r="I35" s="48">
        <v>0.51500000000000001</v>
      </c>
      <c r="J35" s="45" t="s">
        <v>101</v>
      </c>
      <c r="K35" s="49" t="s">
        <v>53</v>
      </c>
      <c r="L35" s="45" t="s">
        <v>54</v>
      </c>
      <c r="M35" s="49" t="s">
        <v>94</v>
      </c>
      <c r="N35" s="43"/>
      <c r="O35" s="45"/>
      <c r="P35" s="43" t="s">
        <v>211</v>
      </c>
      <c r="Q35" s="45" t="s">
        <v>656</v>
      </c>
      <c r="R35" s="51"/>
      <c r="S35" s="52"/>
      <c r="T35" s="76" t="s">
        <v>657</v>
      </c>
      <c r="U35" s="54" t="s">
        <v>107</v>
      </c>
      <c r="V35" s="43" t="s">
        <v>59</v>
      </c>
      <c r="W35" s="55">
        <v>4.3099999999999996</v>
      </c>
      <c r="X35" s="55">
        <v>2.15</v>
      </c>
      <c r="Y35" s="56"/>
      <c r="Z35" s="55">
        <v>12.93</v>
      </c>
      <c r="AA35" s="55">
        <v>10.77</v>
      </c>
      <c r="AB35" s="91"/>
      <c r="AC35" s="59"/>
      <c r="AD35" s="59"/>
      <c r="AE35" s="59"/>
    </row>
    <row r="36" spans="1:31" s="8" customFormat="1" ht="106.5" customHeight="1" x14ac:dyDescent="0.3">
      <c r="A36" s="43" t="s">
        <v>213</v>
      </c>
      <c r="B36" s="44" t="s">
        <v>214</v>
      </c>
      <c r="C36" s="45">
        <v>87</v>
      </c>
      <c r="D36" s="46" t="s">
        <v>215</v>
      </c>
      <c r="E36" s="43" t="s">
        <v>216</v>
      </c>
      <c r="F36" s="43" t="s">
        <v>214</v>
      </c>
      <c r="G36" s="43" t="s">
        <v>217</v>
      </c>
      <c r="H36" s="47">
        <v>24</v>
      </c>
      <c r="I36" s="48">
        <v>38.619999999999997</v>
      </c>
      <c r="J36" s="45" t="s">
        <v>152</v>
      </c>
      <c r="K36" s="49" t="s">
        <v>53</v>
      </c>
      <c r="L36" s="45" t="s">
        <v>54</v>
      </c>
      <c r="M36" s="49" t="s">
        <v>112</v>
      </c>
      <c r="N36" s="43"/>
      <c r="O36" s="45"/>
      <c r="P36" s="43" t="s">
        <v>218</v>
      </c>
      <c r="Q36" s="45" t="s">
        <v>56</v>
      </c>
      <c r="R36" s="51"/>
      <c r="S36" s="52"/>
      <c r="T36" s="77" t="s">
        <v>219</v>
      </c>
      <c r="U36" s="78" t="s">
        <v>58</v>
      </c>
      <c r="V36" s="43" t="s">
        <v>59</v>
      </c>
      <c r="W36" s="55">
        <v>3</v>
      </c>
      <c r="X36" s="55">
        <v>2</v>
      </c>
      <c r="Y36" s="56">
        <v>0.02</v>
      </c>
      <c r="Z36" s="55">
        <v>15</v>
      </c>
      <c r="AA36" s="55">
        <v>4.5</v>
      </c>
      <c r="AB36" s="56"/>
      <c r="AC36" s="79"/>
      <c r="AD36" s="79"/>
      <c r="AE36" s="79"/>
    </row>
    <row r="37" spans="1:31" s="92" customFormat="1" ht="25" customHeight="1" x14ac:dyDescent="0.3">
      <c r="A37" s="64" t="s">
        <v>213</v>
      </c>
      <c r="B37" s="64" t="s">
        <v>220</v>
      </c>
      <c r="C37" s="80">
        <v>89</v>
      </c>
      <c r="D37" s="46"/>
      <c r="E37" s="46"/>
      <c r="F37" s="46"/>
      <c r="G37" s="46"/>
      <c r="H37" s="81">
        <v>1.53</v>
      </c>
      <c r="I37" s="82">
        <v>2.46</v>
      </c>
      <c r="J37" s="83" t="s">
        <v>201</v>
      </c>
      <c r="K37" s="84" t="s">
        <v>66</v>
      </c>
      <c r="L37" s="85"/>
      <c r="M37" s="86"/>
      <c r="N37" s="46"/>
      <c r="O37" s="85"/>
      <c r="P37" s="46"/>
      <c r="Q37" s="80" t="s">
        <v>56</v>
      </c>
      <c r="R37" s="87"/>
      <c r="S37" s="88"/>
      <c r="T37" s="89" t="s">
        <v>221</v>
      </c>
      <c r="U37" s="78" t="s">
        <v>58</v>
      </c>
      <c r="V37" s="43"/>
      <c r="W37" s="90">
        <v>1</v>
      </c>
      <c r="X37" s="90">
        <v>1</v>
      </c>
      <c r="Y37" s="91"/>
      <c r="Z37" s="90">
        <v>1</v>
      </c>
      <c r="AA37" s="90">
        <v>1</v>
      </c>
      <c r="AB37" s="91"/>
      <c r="AC37" s="76"/>
      <c r="AD37" s="76"/>
      <c r="AE37" s="76"/>
    </row>
    <row r="38" spans="1:31" s="92" customFormat="1" ht="25" customHeight="1" x14ac:dyDescent="0.3">
      <c r="A38" s="64" t="s">
        <v>213</v>
      </c>
      <c r="B38" s="64" t="s">
        <v>222</v>
      </c>
      <c r="C38" s="80">
        <v>317</v>
      </c>
      <c r="D38" s="46" t="s">
        <v>223</v>
      </c>
      <c r="E38" s="46" t="s">
        <v>224</v>
      </c>
      <c r="F38" s="46" t="s">
        <v>225</v>
      </c>
      <c r="G38" s="46" t="s">
        <v>226</v>
      </c>
      <c r="H38" s="81">
        <v>8</v>
      </c>
      <c r="I38" s="82">
        <v>12.88</v>
      </c>
      <c r="J38" s="83" t="s">
        <v>152</v>
      </c>
      <c r="K38" s="49" t="s">
        <v>66</v>
      </c>
      <c r="L38" s="85" t="s">
        <v>54</v>
      </c>
      <c r="M38" s="86" t="s">
        <v>112</v>
      </c>
      <c r="N38" s="46"/>
      <c r="O38" s="85"/>
      <c r="P38" s="46" t="s">
        <v>227</v>
      </c>
      <c r="Q38" s="80" t="s">
        <v>56</v>
      </c>
      <c r="R38" s="87"/>
      <c r="S38" s="88"/>
      <c r="T38" s="89" t="s">
        <v>228</v>
      </c>
      <c r="U38" s="78" t="s">
        <v>58</v>
      </c>
      <c r="V38" s="43"/>
      <c r="W38" s="90"/>
      <c r="X38" s="90"/>
      <c r="Y38" s="91"/>
      <c r="Z38" s="90"/>
      <c r="AA38" s="90"/>
      <c r="AB38" s="91"/>
      <c r="AC38" s="76"/>
      <c r="AD38" s="76"/>
      <c r="AE38" s="76"/>
    </row>
    <row r="39" spans="1:31" s="21" customFormat="1" ht="26" x14ac:dyDescent="0.3">
      <c r="A39" s="43" t="s">
        <v>229</v>
      </c>
      <c r="B39" s="44" t="s">
        <v>230</v>
      </c>
      <c r="C39" s="45">
        <v>95</v>
      </c>
      <c r="D39" s="46" t="s">
        <v>231</v>
      </c>
      <c r="E39" s="43" t="s">
        <v>232</v>
      </c>
      <c r="F39" s="43" t="s">
        <v>233</v>
      </c>
      <c r="G39" s="43" t="s">
        <v>234</v>
      </c>
      <c r="H39" s="47">
        <v>1.9</v>
      </c>
      <c r="I39" s="48">
        <v>3.06</v>
      </c>
      <c r="J39" s="45" t="s">
        <v>152</v>
      </c>
      <c r="K39" s="49" t="s">
        <v>53</v>
      </c>
      <c r="L39" s="45"/>
      <c r="M39" s="49" t="s">
        <v>83</v>
      </c>
      <c r="N39" s="43"/>
      <c r="O39" s="45"/>
      <c r="P39" s="43" t="s">
        <v>664</v>
      </c>
      <c r="Q39" s="45" t="s">
        <v>56</v>
      </c>
      <c r="R39" s="51"/>
      <c r="S39" s="52"/>
      <c r="T39" s="46" t="s">
        <v>235</v>
      </c>
      <c r="U39" s="54" t="s">
        <v>58</v>
      </c>
      <c r="V39" s="43" t="s">
        <v>59</v>
      </c>
      <c r="W39" s="55">
        <v>12</v>
      </c>
      <c r="X39" s="55">
        <v>2.8</v>
      </c>
      <c r="Y39" s="56">
        <v>3.89</v>
      </c>
      <c r="Z39" s="55">
        <v>75</v>
      </c>
      <c r="AA39" s="55">
        <v>16</v>
      </c>
      <c r="AB39" s="56">
        <v>23.95</v>
      </c>
      <c r="AC39" s="59"/>
      <c r="AD39" s="59"/>
      <c r="AE39" s="59"/>
    </row>
    <row r="40" spans="1:31" s="21" customFormat="1" ht="26" x14ac:dyDescent="0.3">
      <c r="A40" s="43" t="s">
        <v>229</v>
      </c>
      <c r="B40" s="44" t="s">
        <v>236</v>
      </c>
      <c r="C40" s="45">
        <v>96</v>
      </c>
      <c r="D40" s="46" t="s">
        <v>237</v>
      </c>
      <c r="E40" s="43" t="s">
        <v>238</v>
      </c>
      <c r="F40" s="43" t="s">
        <v>239</v>
      </c>
      <c r="G40" s="43" t="s">
        <v>240</v>
      </c>
      <c r="H40" s="47">
        <v>5.27</v>
      </c>
      <c r="I40" s="48">
        <v>8.48</v>
      </c>
      <c r="J40" s="45" t="s">
        <v>152</v>
      </c>
      <c r="K40" s="49" t="s">
        <v>53</v>
      </c>
      <c r="L40" s="45" t="s">
        <v>54</v>
      </c>
      <c r="M40" s="49" t="s">
        <v>83</v>
      </c>
      <c r="N40" s="43"/>
      <c r="O40" s="45"/>
      <c r="P40" s="43" t="s">
        <v>664</v>
      </c>
      <c r="Q40" s="45" t="s">
        <v>56</v>
      </c>
      <c r="R40" s="51"/>
      <c r="S40" s="52"/>
      <c r="T40" s="46" t="s">
        <v>242</v>
      </c>
      <c r="U40" s="54" t="s">
        <v>58</v>
      </c>
      <c r="V40" s="43" t="s">
        <v>59</v>
      </c>
      <c r="W40" s="55">
        <v>6</v>
      </c>
      <c r="X40" s="55">
        <v>1.4</v>
      </c>
      <c r="Y40" s="56">
        <v>0.7</v>
      </c>
      <c r="Z40" s="55">
        <v>45</v>
      </c>
      <c r="AA40" s="55">
        <v>8</v>
      </c>
      <c r="AB40" s="56">
        <v>5.03</v>
      </c>
      <c r="AC40" s="59"/>
      <c r="AD40" s="59"/>
      <c r="AE40" s="59"/>
    </row>
    <row r="41" spans="1:31" s="21" customFormat="1" ht="26" x14ac:dyDescent="0.3">
      <c r="A41" s="43" t="s">
        <v>229</v>
      </c>
      <c r="B41" s="44" t="s">
        <v>243</v>
      </c>
      <c r="C41" s="45">
        <v>97</v>
      </c>
      <c r="D41" s="46" t="s">
        <v>237</v>
      </c>
      <c r="E41" s="43" t="s">
        <v>244</v>
      </c>
      <c r="F41" s="43" t="s">
        <v>245</v>
      </c>
      <c r="G41" s="43" t="s">
        <v>246</v>
      </c>
      <c r="H41" s="47">
        <v>10.9</v>
      </c>
      <c r="I41" s="48">
        <v>17.54</v>
      </c>
      <c r="J41" s="45" t="s">
        <v>101</v>
      </c>
      <c r="K41" s="49" t="s">
        <v>53</v>
      </c>
      <c r="L41" s="45" t="s">
        <v>54</v>
      </c>
      <c r="M41" s="49"/>
      <c r="N41" s="50" t="s">
        <v>54</v>
      </c>
      <c r="O41" s="45"/>
      <c r="P41" s="43" t="s">
        <v>664</v>
      </c>
      <c r="Q41" s="45" t="s">
        <v>56</v>
      </c>
      <c r="R41" s="51"/>
      <c r="S41" s="52"/>
      <c r="T41" s="46" t="s">
        <v>247</v>
      </c>
      <c r="U41" s="54" t="s">
        <v>58</v>
      </c>
      <c r="V41" s="43" t="s">
        <v>59</v>
      </c>
      <c r="W41" s="55">
        <v>6</v>
      </c>
      <c r="X41" s="55">
        <v>1.4</v>
      </c>
      <c r="Y41" s="56">
        <v>0.2</v>
      </c>
      <c r="Z41" s="55">
        <v>45</v>
      </c>
      <c r="AA41" s="55">
        <v>8</v>
      </c>
      <c r="AB41" s="56">
        <v>2.4300000000000002</v>
      </c>
      <c r="AC41" s="59"/>
      <c r="AD41" s="59"/>
      <c r="AE41" s="59"/>
    </row>
    <row r="42" spans="1:31" s="21" customFormat="1" ht="26" x14ac:dyDescent="0.3">
      <c r="A42" s="43" t="s">
        <v>248</v>
      </c>
      <c r="B42" s="44" t="s">
        <v>249</v>
      </c>
      <c r="C42" s="45">
        <v>91</v>
      </c>
      <c r="D42" s="46" t="s">
        <v>250</v>
      </c>
      <c r="E42" s="43" t="s">
        <v>251</v>
      </c>
      <c r="F42" s="43" t="s">
        <v>252</v>
      </c>
      <c r="G42" s="43" t="s">
        <v>253</v>
      </c>
      <c r="H42" s="47">
        <v>2.2000000000000002</v>
      </c>
      <c r="I42" s="48">
        <v>3.54</v>
      </c>
      <c r="J42" s="45" t="s">
        <v>152</v>
      </c>
      <c r="K42" s="49" t="s">
        <v>66</v>
      </c>
      <c r="L42" s="45" t="s">
        <v>54</v>
      </c>
      <c r="M42" s="49" t="s">
        <v>112</v>
      </c>
      <c r="N42" s="43"/>
      <c r="O42" s="45"/>
      <c r="P42" s="43" t="s">
        <v>241</v>
      </c>
      <c r="Q42" s="45" t="s">
        <v>56</v>
      </c>
      <c r="R42" s="51"/>
      <c r="S42" s="52"/>
      <c r="T42" s="46" t="s">
        <v>254</v>
      </c>
      <c r="U42" s="54" t="s">
        <v>58</v>
      </c>
      <c r="V42" s="43" t="s">
        <v>59</v>
      </c>
      <c r="W42" s="55">
        <v>9</v>
      </c>
      <c r="X42" s="55">
        <v>2.1</v>
      </c>
      <c r="Y42" s="56">
        <v>2.52</v>
      </c>
      <c r="Z42" s="55">
        <v>60</v>
      </c>
      <c r="AA42" s="55">
        <v>12</v>
      </c>
      <c r="AB42" s="56">
        <v>16.36</v>
      </c>
      <c r="AC42" s="59"/>
      <c r="AD42" s="59"/>
      <c r="AE42" s="59"/>
    </row>
    <row r="43" spans="1:31" s="21" customFormat="1" x14ac:dyDescent="0.3">
      <c r="A43" s="43" t="s">
        <v>255</v>
      </c>
      <c r="B43" s="44" t="s">
        <v>256</v>
      </c>
      <c r="C43" s="45">
        <v>101</v>
      </c>
      <c r="D43" s="46" t="s">
        <v>257</v>
      </c>
      <c r="E43" s="43" t="s">
        <v>258</v>
      </c>
      <c r="F43" s="43" t="s">
        <v>259</v>
      </c>
      <c r="G43" s="43" t="s">
        <v>260</v>
      </c>
      <c r="H43" s="47">
        <v>1.24</v>
      </c>
      <c r="I43" s="48">
        <v>1.99558656</v>
      </c>
      <c r="J43" s="45" t="s">
        <v>101</v>
      </c>
      <c r="K43" s="49" t="s">
        <v>53</v>
      </c>
      <c r="L43" s="45" t="s">
        <v>54</v>
      </c>
      <c r="M43" s="49" t="s">
        <v>261</v>
      </c>
      <c r="N43" s="43" t="s">
        <v>54</v>
      </c>
      <c r="O43" s="45"/>
      <c r="P43" s="44" t="s">
        <v>241</v>
      </c>
      <c r="Q43" s="45" t="s">
        <v>262</v>
      </c>
      <c r="R43" s="51"/>
      <c r="S43" s="52"/>
      <c r="T43" s="46" t="s">
        <v>263</v>
      </c>
      <c r="U43" s="54" t="s">
        <v>58</v>
      </c>
      <c r="V43" s="43" t="s">
        <v>59</v>
      </c>
      <c r="W43" s="93">
        <v>2.0499999999999998</v>
      </c>
      <c r="X43" s="55">
        <v>1.5</v>
      </c>
      <c r="Y43" s="56">
        <v>3.53</v>
      </c>
      <c r="Z43" s="55">
        <v>8.25</v>
      </c>
      <c r="AA43" s="55">
        <v>2.65</v>
      </c>
      <c r="AB43" s="56">
        <v>7.76</v>
      </c>
      <c r="AC43" s="59"/>
      <c r="AD43" s="59"/>
      <c r="AE43" s="59"/>
    </row>
    <row r="44" spans="1:31" s="21" customFormat="1" x14ac:dyDescent="0.3">
      <c r="A44" s="43" t="s">
        <v>255</v>
      </c>
      <c r="B44" s="43" t="s">
        <v>264</v>
      </c>
      <c r="C44" s="45">
        <v>102</v>
      </c>
      <c r="D44" s="46" t="s">
        <v>257</v>
      </c>
      <c r="E44" s="43" t="s">
        <v>265</v>
      </c>
      <c r="F44" s="43" t="s">
        <v>266</v>
      </c>
      <c r="G44" s="43" t="s">
        <v>267</v>
      </c>
      <c r="H44" s="47">
        <v>1</v>
      </c>
      <c r="I44" s="48">
        <v>1.6093440000000001</v>
      </c>
      <c r="J44" s="45" t="s">
        <v>101</v>
      </c>
      <c r="K44" s="49" t="s">
        <v>53</v>
      </c>
      <c r="L44" s="45" t="s">
        <v>54</v>
      </c>
      <c r="M44" s="49" t="s">
        <v>268</v>
      </c>
      <c r="N44" s="43" t="s">
        <v>54</v>
      </c>
      <c r="O44" s="45"/>
      <c r="P44" s="44" t="s">
        <v>241</v>
      </c>
      <c r="Q44" s="45" t="s">
        <v>56</v>
      </c>
      <c r="R44" s="51"/>
      <c r="S44" s="52"/>
      <c r="T44" s="46" t="s">
        <v>263</v>
      </c>
      <c r="U44" s="54" t="s">
        <v>58</v>
      </c>
      <c r="V44" s="43" t="s">
        <v>59</v>
      </c>
      <c r="W44" s="55">
        <v>1.55</v>
      </c>
      <c r="X44" s="55">
        <v>1.25</v>
      </c>
      <c r="Y44" s="56">
        <v>3.5</v>
      </c>
      <c r="Z44" s="55">
        <v>7.05</v>
      </c>
      <c r="AA44" s="55">
        <v>2.25</v>
      </c>
      <c r="AB44" s="56">
        <v>6.75</v>
      </c>
      <c r="AC44" s="59"/>
      <c r="AD44" s="59"/>
      <c r="AE44" s="59"/>
    </row>
    <row r="45" spans="1:31" s="21" customFormat="1" x14ac:dyDescent="0.3">
      <c r="A45" s="43" t="s">
        <v>269</v>
      </c>
      <c r="B45" s="43" t="s">
        <v>270</v>
      </c>
      <c r="C45" s="45">
        <v>108</v>
      </c>
      <c r="D45" s="46" t="s">
        <v>271</v>
      </c>
      <c r="E45" s="43" t="s">
        <v>272</v>
      </c>
      <c r="F45" s="43" t="s">
        <v>273</v>
      </c>
      <c r="G45" s="43" t="s">
        <v>274</v>
      </c>
      <c r="H45" s="47">
        <v>0.5</v>
      </c>
      <c r="I45" s="48">
        <v>0.80467200000000005</v>
      </c>
      <c r="J45" s="45" t="s">
        <v>52</v>
      </c>
      <c r="K45" s="49" t="s">
        <v>53</v>
      </c>
      <c r="L45" s="45"/>
      <c r="M45" s="49"/>
      <c r="N45" s="50" t="s">
        <v>54</v>
      </c>
      <c r="O45" s="45"/>
      <c r="P45" s="53" t="s">
        <v>275</v>
      </c>
      <c r="Q45" s="45" t="s">
        <v>56</v>
      </c>
      <c r="R45" s="51"/>
      <c r="S45" s="52"/>
      <c r="T45" s="46"/>
      <c r="U45" s="54" t="s">
        <v>58</v>
      </c>
      <c r="V45" s="43" t="s">
        <v>59</v>
      </c>
      <c r="W45" s="55">
        <v>7</v>
      </c>
      <c r="X45" s="55">
        <v>4</v>
      </c>
      <c r="Y45" s="56"/>
      <c r="Z45" s="55">
        <v>40</v>
      </c>
      <c r="AA45" s="55">
        <v>18</v>
      </c>
      <c r="AB45" s="56"/>
      <c r="AC45" s="59"/>
      <c r="AD45" s="59"/>
      <c r="AE45" s="59"/>
    </row>
    <row r="46" spans="1:31" s="21" customFormat="1" x14ac:dyDescent="0.3">
      <c r="A46" s="43" t="s">
        <v>276</v>
      </c>
      <c r="B46" s="43" t="s">
        <v>277</v>
      </c>
      <c r="C46" s="45">
        <v>109</v>
      </c>
      <c r="D46" s="46" t="s">
        <v>278</v>
      </c>
      <c r="E46" s="43" t="s">
        <v>279</v>
      </c>
      <c r="F46" s="43" t="s">
        <v>273</v>
      </c>
      <c r="G46" s="43" t="s">
        <v>280</v>
      </c>
      <c r="H46" s="47">
        <v>1.7</v>
      </c>
      <c r="I46" s="48">
        <v>2.7358848</v>
      </c>
      <c r="J46" s="45" t="s">
        <v>73</v>
      </c>
      <c r="K46" s="49" t="s">
        <v>53</v>
      </c>
      <c r="L46" s="45" t="s">
        <v>54</v>
      </c>
      <c r="M46" s="49"/>
      <c r="N46" s="50" t="s">
        <v>54</v>
      </c>
      <c r="O46" s="45"/>
      <c r="P46" s="43" t="s">
        <v>281</v>
      </c>
      <c r="Q46" s="45" t="s">
        <v>56</v>
      </c>
      <c r="R46" s="51">
        <v>0.8</v>
      </c>
      <c r="S46" s="52"/>
      <c r="T46" s="46"/>
      <c r="U46" s="54" t="s">
        <v>58</v>
      </c>
      <c r="V46" s="43" t="s">
        <v>59</v>
      </c>
      <c r="W46" s="55" t="s">
        <v>282</v>
      </c>
      <c r="X46" s="55">
        <v>5</v>
      </c>
      <c r="Y46" s="56"/>
      <c r="Z46" s="94">
        <v>7</v>
      </c>
      <c r="AA46" s="55">
        <v>5</v>
      </c>
      <c r="AB46" s="56"/>
      <c r="AC46" s="59"/>
      <c r="AD46" s="59"/>
      <c r="AE46" s="59"/>
    </row>
    <row r="47" spans="1:31" s="21" customFormat="1" x14ac:dyDescent="0.3">
      <c r="A47" s="43" t="s">
        <v>276</v>
      </c>
      <c r="B47" s="43" t="s">
        <v>283</v>
      </c>
      <c r="C47" s="45">
        <v>110</v>
      </c>
      <c r="D47" s="46" t="s">
        <v>284</v>
      </c>
      <c r="E47" s="43" t="s">
        <v>285</v>
      </c>
      <c r="F47" s="43" t="s">
        <v>273</v>
      </c>
      <c r="G47" s="43" t="s">
        <v>286</v>
      </c>
      <c r="H47" s="47">
        <v>0.97</v>
      </c>
      <c r="I47" s="48">
        <v>1.56106368</v>
      </c>
      <c r="J47" s="45" t="s">
        <v>201</v>
      </c>
      <c r="K47" s="49" t="s">
        <v>53</v>
      </c>
      <c r="L47" s="45" t="s">
        <v>54</v>
      </c>
      <c r="M47" s="49"/>
      <c r="N47" s="50" t="s">
        <v>54</v>
      </c>
      <c r="O47" s="45"/>
      <c r="P47" s="53" t="s">
        <v>287</v>
      </c>
      <c r="Q47" s="45" t="s">
        <v>84</v>
      </c>
      <c r="R47" s="51">
        <v>0.47</v>
      </c>
      <c r="S47" s="52"/>
      <c r="T47" s="46"/>
      <c r="U47" s="54" t="s">
        <v>58</v>
      </c>
      <c r="V47" s="43" t="s">
        <v>59</v>
      </c>
      <c r="W47" s="55">
        <v>5</v>
      </c>
      <c r="X47" s="55">
        <v>3.95</v>
      </c>
      <c r="Y47" s="56"/>
      <c r="Z47" s="55">
        <v>41</v>
      </c>
      <c r="AA47" s="55">
        <v>6.5</v>
      </c>
      <c r="AB47" s="56"/>
      <c r="AC47" s="59"/>
      <c r="AD47" s="59"/>
      <c r="AE47" s="59"/>
    </row>
    <row r="48" spans="1:31" s="21" customFormat="1" ht="26" x14ac:dyDescent="0.3">
      <c r="A48" s="43" t="s">
        <v>288</v>
      </c>
      <c r="B48" s="43" t="s">
        <v>289</v>
      </c>
      <c r="C48" s="45">
        <v>112</v>
      </c>
      <c r="D48" s="46" t="s">
        <v>290</v>
      </c>
      <c r="E48" s="43" t="s">
        <v>291</v>
      </c>
      <c r="F48" s="43" t="s">
        <v>292</v>
      </c>
      <c r="G48" s="43" t="s">
        <v>293</v>
      </c>
      <c r="H48" s="47">
        <v>0.2</v>
      </c>
      <c r="I48" s="48">
        <v>0.32186880000000007</v>
      </c>
      <c r="J48" s="45" t="s">
        <v>152</v>
      </c>
      <c r="K48" s="49" t="s">
        <v>53</v>
      </c>
      <c r="L48" s="45" t="s">
        <v>54</v>
      </c>
      <c r="M48" s="49" t="s">
        <v>112</v>
      </c>
      <c r="N48" s="43"/>
      <c r="O48" s="45" t="s">
        <v>54</v>
      </c>
      <c r="P48" s="43"/>
      <c r="Q48" s="45" t="s">
        <v>56</v>
      </c>
      <c r="R48" s="51">
        <v>0.1</v>
      </c>
      <c r="S48" s="52"/>
      <c r="T48" s="46" t="s">
        <v>221</v>
      </c>
      <c r="U48" s="54" t="s">
        <v>58</v>
      </c>
      <c r="V48" s="43"/>
      <c r="W48" s="55"/>
      <c r="X48" s="55"/>
      <c r="Y48" s="56"/>
      <c r="Z48" s="55"/>
      <c r="AA48" s="55"/>
      <c r="AB48" s="56"/>
      <c r="AC48" s="59"/>
      <c r="AD48" s="59"/>
      <c r="AE48" s="59"/>
    </row>
    <row r="49" spans="1:31" s="107" customFormat="1" ht="52" x14ac:dyDescent="0.3">
      <c r="A49" s="53" t="s">
        <v>294</v>
      </c>
      <c r="B49" s="95" t="s">
        <v>295</v>
      </c>
      <c r="C49" s="96">
        <v>114</v>
      </c>
      <c r="D49" s="39" t="s">
        <v>296</v>
      </c>
      <c r="E49" s="53" t="s">
        <v>297</v>
      </c>
      <c r="F49" s="53" t="s">
        <v>298</v>
      </c>
      <c r="G49" s="53" t="s">
        <v>299</v>
      </c>
      <c r="H49" s="97">
        <v>0.51</v>
      </c>
      <c r="I49" s="98">
        <v>0.82076544000000007</v>
      </c>
      <c r="J49" s="96" t="s">
        <v>73</v>
      </c>
      <c r="K49" s="99" t="s">
        <v>66</v>
      </c>
      <c r="L49" s="96"/>
      <c r="M49" s="99"/>
      <c r="N49" s="74" t="s">
        <v>54</v>
      </c>
      <c r="O49" s="96" t="s">
        <v>54</v>
      </c>
      <c r="P49" s="53"/>
      <c r="Q49" s="96" t="s">
        <v>56</v>
      </c>
      <c r="R49" s="100"/>
      <c r="S49" s="101"/>
      <c r="T49" s="102" t="s">
        <v>300</v>
      </c>
      <c r="U49" s="103" t="s">
        <v>58</v>
      </c>
      <c r="V49" s="53" t="s">
        <v>86</v>
      </c>
      <c r="W49" s="104">
        <v>4.25</v>
      </c>
      <c r="X49" s="104">
        <v>2</v>
      </c>
      <c r="Y49" s="105"/>
      <c r="Z49" s="104">
        <v>9.5</v>
      </c>
      <c r="AA49" s="104">
        <v>3.5</v>
      </c>
      <c r="AB49" s="105"/>
      <c r="AC49" s="106"/>
      <c r="AD49" s="106"/>
      <c r="AE49" s="106"/>
    </row>
    <row r="50" spans="1:31" s="21" customFormat="1" x14ac:dyDescent="0.3">
      <c r="A50" s="43" t="s">
        <v>301</v>
      </c>
      <c r="B50" s="43" t="s">
        <v>302</v>
      </c>
      <c r="C50" s="45">
        <v>80</v>
      </c>
      <c r="D50" s="46" t="s">
        <v>303</v>
      </c>
      <c r="E50" s="43" t="s">
        <v>304</v>
      </c>
      <c r="F50" s="43" t="s">
        <v>305</v>
      </c>
      <c r="G50" s="43" t="s">
        <v>306</v>
      </c>
      <c r="H50" s="47">
        <v>0.18</v>
      </c>
      <c r="I50" s="48">
        <v>0.28968191999999998</v>
      </c>
      <c r="J50" s="45" t="s">
        <v>152</v>
      </c>
      <c r="K50" s="49" t="s">
        <v>53</v>
      </c>
      <c r="L50" s="45"/>
      <c r="M50" s="49"/>
      <c r="N50" s="45" t="s">
        <v>54</v>
      </c>
      <c r="O50" s="45" t="s">
        <v>54</v>
      </c>
      <c r="P50" s="43"/>
      <c r="Q50" s="50" t="s">
        <v>56</v>
      </c>
      <c r="R50" s="51"/>
      <c r="S50" s="52"/>
      <c r="T50" s="46" t="s">
        <v>221</v>
      </c>
      <c r="U50" s="54" t="s">
        <v>58</v>
      </c>
      <c r="V50" s="43"/>
      <c r="W50" s="55">
        <v>1.5</v>
      </c>
      <c r="X50" s="55">
        <v>1</v>
      </c>
      <c r="Y50" s="56">
        <v>4.0199999999999996</v>
      </c>
      <c r="Z50" s="55">
        <v>5</v>
      </c>
      <c r="AA50" s="55">
        <v>3</v>
      </c>
      <c r="AB50" s="56">
        <v>71.650000000000006</v>
      </c>
      <c r="AC50" s="59"/>
      <c r="AD50" s="59"/>
      <c r="AE50" s="59"/>
    </row>
    <row r="51" spans="1:31" s="21" customFormat="1" x14ac:dyDescent="0.3">
      <c r="A51" s="43" t="s">
        <v>301</v>
      </c>
      <c r="B51" s="43" t="s">
        <v>307</v>
      </c>
      <c r="C51" s="45">
        <v>82</v>
      </c>
      <c r="D51" s="46" t="s">
        <v>308</v>
      </c>
      <c r="E51" s="43" t="s">
        <v>309</v>
      </c>
      <c r="F51" s="43" t="s">
        <v>305</v>
      </c>
      <c r="G51" s="43" t="s">
        <v>310</v>
      </c>
      <c r="H51" s="47">
        <v>0.26</v>
      </c>
      <c r="I51" s="48">
        <v>0.41842944000000004</v>
      </c>
      <c r="J51" s="45" t="s">
        <v>152</v>
      </c>
      <c r="K51" s="49" t="s">
        <v>66</v>
      </c>
      <c r="L51" s="45" t="s">
        <v>54</v>
      </c>
      <c r="M51" s="49"/>
      <c r="N51" s="50" t="s">
        <v>54</v>
      </c>
      <c r="O51" s="45" t="s">
        <v>54</v>
      </c>
      <c r="P51" s="43"/>
      <c r="Q51" s="45" t="s">
        <v>56</v>
      </c>
      <c r="R51" s="51"/>
      <c r="S51" s="52"/>
      <c r="T51" s="46" t="s">
        <v>221</v>
      </c>
      <c r="U51" s="54" t="s">
        <v>58</v>
      </c>
      <c r="V51" s="43"/>
      <c r="W51" s="55">
        <v>2.5</v>
      </c>
      <c r="X51" s="55">
        <v>1.5</v>
      </c>
      <c r="Y51" s="56">
        <v>4.9400000000000004</v>
      </c>
      <c r="Z51" s="55">
        <v>2.75</v>
      </c>
      <c r="AA51" s="55">
        <v>2.25</v>
      </c>
      <c r="AB51" s="56">
        <v>37.119999999999997</v>
      </c>
      <c r="AC51" s="59"/>
      <c r="AD51" s="59"/>
      <c r="AE51" s="59"/>
    </row>
    <row r="52" spans="1:31" s="107" customFormat="1" x14ac:dyDescent="0.3">
      <c r="A52" s="108" t="s">
        <v>311</v>
      </c>
      <c r="B52" s="109" t="s">
        <v>312</v>
      </c>
      <c r="C52" s="110">
        <v>143</v>
      </c>
      <c r="D52" s="111" t="s">
        <v>313</v>
      </c>
      <c r="E52" s="109" t="s">
        <v>314</v>
      </c>
      <c r="F52" s="109" t="s">
        <v>315</v>
      </c>
      <c r="G52" s="109" t="s">
        <v>316</v>
      </c>
      <c r="H52" s="112">
        <v>1.8</v>
      </c>
      <c r="I52" s="113">
        <v>2.8968192000000004</v>
      </c>
      <c r="J52" s="110" t="s">
        <v>52</v>
      </c>
      <c r="K52" s="114" t="s">
        <v>53</v>
      </c>
      <c r="L52" s="110"/>
      <c r="M52" s="114"/>
      <c r="N52" s="115" t="s">
        <v>54</v>
      </c>
      <c r="O52" s="110"/>
      <c r="P52" s="109" t="s">
        <v>317</v>
      </c>
      <c r="Q52" s="110" t="s">
        <v>56</v>
      </c>
      <c r="R52" s="116"/>
      <c r="S52" s="117"/>
      <c r="T52" s="111" t="s">
        <v>221</v>
      </c>
      <c r="U52" s="118" t="s">
        <v>58</v>
      </c>
      <c r="V52" s="109" t="s">
        <v>59</v>
      </c>
      <c r="W52" s="119">
        <v>1.75</v>
      </c>
      <c r="X52" s="119">
        <v>1.3</v>
      </c>
      <c r="Y52" s="120"/>
      <c r="Z52" s="119">
        <v>3.5</v>
      </c>
      <c r="AA52" s="119">
        <v>2</v>
      </c>
      <c r="AB52" s="120"/>
      <c r="AC52" s="106"/>
      <c r="AD52" s="106"/>
      <c r="AE52" s="106"/>
    </row>
    <row r="53" spans="1:31" s="107" customFormat="1" x14ac:dyDescent="0.3">
      <c r="A53" s="108" t="s">
        <v>311</v>
      </c>
      <c r="B53" s="109" t="s">
        <v>318</v>
      </c>
      <c r="C53" s="110">
        <v>145</v>
      </c>
      <c r="D53" s="111" t="s">
        <v>319</v>
      </c>
      <c r="E53" s="109" t="s">
        <v>320</v>
      </c>
      <c r="F53" s="109" t="s">
        <v>318</v>
      </c>
      <c r="G53" s="109" t="s">
        <v>321</v>
      </c>
      <c r="H53" s="112">
        <v>0.26</v>
      </c>
      <c r="I53" s="113">
        <v>0.42</v>
      </c>
      <c r="J53" s="110" t="s">
        <v>52</v>
      </c>
      <c r="K53" s="114" t="s">
        <v>53</v>
      </c>
      <c r="L53" s="110"/>
      <c r="M53" s="114" t="s">
        <v>112</v>
      </c>
      <c r="N53" s="115"/>
      <c r="O53" s="110"/>
      <c r="P53" s="109" t="s">
        <v>241</v>
      </c>
      <c r="Q53" s="110" t="s">
        <v>56</v>
      </c>
      <c r="R53" s="116"/>
      <c r="S53" s="117"/>
      <c r="T53" s="111" t="s">
        <v>322</v>
      </c>
      <c r="U53" s="118" t="s">
        <v>58</v>
      </c>
      <c r="V53" s="109" t="s">
        <v>59</v>
      </c>
      <c r="W53" s="119">
        <v>3.75</v>
      </c>
      <c r="X53" s="119">
        <v>1.2</v>
      </c>
      <c r="Y53" s="121">
        <v>4.4000000000000004</v>
      </c>
      <c r="Z53" s="122">
        <v>16.5</v>
      </c>
      <c r="AA53" s="119">
        <v>3.75</v>
      </c>
      <c r="AB53" s="123">
        <v>7.42</v>
      </c>
      <c r="AC53" s="106"/>
      <c r="AD53" s="106"/>
      <c r="AE53" s="106"/>
    </row>
    <row r="54" spans="1:31" s="107" customFormat="1" x14ac:dyDescent="0.3">
      <c r="A54" s="108" t="s">
        <v>311</v>
      </c>
      <c r="B54" s="109" t="s">
        <v>323</v>
      </c>
      <c r="C54" s="115">
        <v>156</v>
      </c>
      <c r="D54" s="111" t="s">
        <v>319</v>
      </c>
      <c r="E54" s="109" t="s">
        <v>324</v>
      </c>
      <c r="F54" s="109" t="s">
        <v>325</v>
      </c>
      <c r="G54" s="109" t="s">
        <v>326</v>
      </c>
      <c r="H54" s="112">
        <v>0.65</v>
      </c>
      <c r="I54" s="113">
        <v>1.05</v>
      </c>
      <c r="J54" s="110" t="s">
        <v>52</v>
      </c>
      <c r="K54" s="114" t="s">
        <v>53</v>
      </c>
      <c r="L54" s="110"/>
      <c r="M54" s="114" t="s">
        <v>112</v>
      </c>
      <c r="N54" s="115"/>
      <c r="O54" s="110"/>
      <c r="P54" s="109" t="s">
        <v>241</v>
      </c>
      <c r="Q54" s="110" t="s">
        <v>56</v>
      </c>
      <c r="R54" s="116"/>
      <c r="S54" s="117"/>
      <c r="T54" s="111" t="s">
        <v>327</v>
      </c>
      <c r="U54" s="118" t="s">
        <v>58</v>
      </c>
      <c r="V54" s="109" t="s">
        <v>59</v>
      </c>
      <c r="W54" s="119">
        <v>3.75</v>
      </c>
      <c r="X54" s="119">
        <v>1.2</v>
      </c>
      <c r="Y54" s="121">
        <v>1.55</v>
      </c>
      <c r="Z54" s="122">
        <v>16.5</v>
      </c>
      <c r="AA54" s="119">
        <v>3.75</v>
      </c>
      <c r="AB54" s="123">
        <v>5.74</v>
      </c>
      <c r="AC54" s="106"/>
      <c r="AD54" s="106"/>
      <c r="AE54" s="106"/>
    </row>
    <row r="55" spans="1:31" s="107" customFormat="1" x14ac:dyDescent="0.3">
      <c r="A55" s="108" t="s">
        <v>311</v>
      </c>
      <c r="B55" s="109" t="s">
        <v>328</v>
      </c>
      <c r="C55" s="110">
        <v>146</v>
      </c>
      <c r="D55" s="111" t="s">
        <v>319</v>
      </c>
      <c r="E55" s="109" t="s">
        <v>329</v>
      </c>
      <c r="F55" s="109" t="s">
        <v>330</v>
      </c>
      <c r="G55" s="109" t="s">
        <v>331</v>
      </c>
      <c r="H55" s="112">
        <v>0.2</v>
      </c>
      <c r="I55" s="113">
        <v>0.33</v>
      </c>
      <c r="J55" s="110" t="s">
        <v>52</v>
      </c>
      <c r="K55" s="114" t="s">
        <v>53</v>
      </c>
      <c r="L55" s="110"/>
      <c r="M55" s="114" t="s">
        <v>94</v>
      </c>
      <c r="N55" s="115"/>
      <c r="O55" s="110"/>
      <c r="P55" s="109" t="s">
        <v>241</v>
      </c>
      <c r="Q55" s="110" t="s">
        <v>56</v>
      </c>
      <c r="R55" s="116"/>
      <c r="S55" s="117"/>
      <c r="T55" s="111" t="s">
        <v>322</v>
      </c>
      <c r="U55" s="118" t="s">
        <v>58</v>
      </c>
      <c r="V55" s="109" t="s">
        <v>59</v>
      </c>
      <c r="W55" s="119">
        <v>3.75</v>
      </c>
      <c r="X55" s="119">
        <v>1.2</v>
      </c>
      <c r="Y55" s="121">
        <v>3.65</v>
      </c>
      <c r="Z55" s="122">
        <v>16.5</v>
      </c>
      <c r="AA55" s="119">
        <v>3.75</v>
      </c>
      <c r="AB55" s="123">
        <v>14.87</v>
      </c>
      <c r="AC55" s="106"/>
      <c r="AD55" s="106"/>
      <c r="AE55" s="106"/>
    </row>
    <row r="56" spans="1:31" s="107" customFormat="1" x14ac:dyDescent="0.3">
      <c r="A56" s="108" t="s">
        <v>311</v>
      </c>
      <c r="B56" s="109" t="s">
        <v>332</v>
      </c>
      <c r="C56" s="110">
        <v>147</v>
      </c>
      <c r="D56" s="111" t="s">
        <v>319</v>
      </c>
      <c r="E56" s="109" t="s">
        <v>333</v>
      </c>
      <c r="F56" s="109" t="s">
        <v>332</v>
      </c>
      <c r="G56" s="109" t="s">
        <v>334</v>
      </c>
      <c r="H56" s="112">
        <v>0.2</v>
      </c>
      <c r="I56" s="113">
        <v>0.32200000000000001</v>
      </c>
      <c r="J56" s="110" t="s">
        <v>52</v>
      </c>
      <c r="K56" s="114" t="s">
        <v>53</v>
      </c>
      <c r="L56" s="110"/>
      <c r="M56" s="114" t="s">
        <v>112</v>
      </c>
      <c r="N56" s="115"/>
      <c r="O56" s="110"/>
      <c r="P56" s="109" t="s">
        <v>241</v>
      </c>
      <c r="Q56" s="110" t="s">
        <v>56</v>
      </c>
      <c r="R56" s="116"/>
      <c r="S56" s="117"/>
      <c r="T56" s="111" t="s">
        <v>322</v>
      </c>
      <c r="U56" s="118" t="s">
        <v>58</v>
      </c>
      <c r="V56" s="109" t="s">
        <v>59</v>
      </c>
      <c r="W56" s="119">
        <v>3.75</v>
      </c>
      <c r="X56" s="119">
        <v>1.2</v>
      </c>
      <c r="Y56" s="121">
        <v>6.17</v>
      </c>
      <c r="Z56" s="122">
        <v>16.5</v>
      </c>
      <c r="AA56" s="119">
        <v>3.75</v>
      </c>
      <c r="AB56" s="123">
        <v>10.76</v>
      </c>
      <c r="AC56" s="106"/>
      <c r="AD56" s="106"/>
      <c r="AE56" s="106"/>
    </row>
    <row r="57" spans="1:31" s="107" customFormat="1" x14ac:dyDescent="0.3">
      <c r="A57" s="108" t="s">
        <v>311</v>
      </c>
      <c r="B57" s="109" t="s">
        <v>335</v>
      </c>
      <c r="C57" s="110">
        <v>148</v>
      </c>
      <c r="D57" s="111" t="s">
        <v>319</v>
      </c>
      <c r="E57" s="109" t="s">
        <v>326</v>
      </c>
      <c r="F57" s="109" t="s">
        <v>335</v>
      </c>
      <c r="G57" s="109" t="s">
        <v>336</v>
      </c>
      <c r="H57" s="112">
        <v>0.28000000000000003</v>
      </c>
      <c r="I57" s="113">
        <v>0.45</v>
      </c>
      <c r="J57" s="110" t="s">
        <v>52</v>
      </c>
      <c r="K57" s="114" t="s">
        <v>53</v>
      </c>
      <c r="L57" s="110"/>
      <c r="M57" s="114" t="s">
        <v>94</v>
      </c>
      <c r="N57" s="115"/>
      <c r="O57" s="110"/>
      <c r="P57" s="109" t="s">
        <v>241</v>
      </c>
      <c r="Q57" s="110" t="s">
        <v>56</v>
      </c>
      <c r="R57" s="116"/>
      <c r="S57" s="117"/>
      <c r="T57" s="111" t="s">
        <v>322</v>
      </c>
      <c r="U57" s="118" t="s">
        <v>58</v>
      </c>
      <c r="V57" s="109" t="s">
        <v>59</v>
      </c>
      <c r="W57" s="119">
        <v>3.75</v>
      </c>
      <c r="X57" s="119">
        <v>1.2</v>
      </c>
      <c r="Y57" s="121">
        <v>2.97</v>
      </c>
      <c r="Z57" s="122">
        <v>16.5</v>
      </c>
      <c r="AA57" s="119">
        <v>3.75</v>
      </c>
      <c r="AB57" s="123">
        <v>9.8800000000000008</v>
      </c>
      <c r="AC57" s="106"/>
      <c r="AD57" s="106"/>
      <c r="AE57" s="106"/>
    </row>
    <row r="58" spans="1:31" s="21" customFormat="1" ht="26" x14ac:dyDescent="0.3">
      <c r="A58" s="43" t="s">
        <v>337</v>
      </c>
      <c r="B58" s="43" t="s">
        <v>338</v>
      </c>
      <c r="C58" s="45">
        <v>125</v>
      </c>
      <c r="D58" s="46" t="s">
        <v>339</v>
      </c>
      <c r="E58" s="43" t="s">
        <v>340</v>
      </c>
      <c r="F58" s="43" t="s">
        <v>341</v>
      </c>
      <c r="G58" s="43" t="s">
        <v>342</v>
      </c>
      <c r="H58" s="47">
        <v>1.55</v>
      </c>
      <c r="I58" s="48">
        <v>2.4944832000000003</v>
      </c>
      <c r="J58" s="45" t="s">
        <v>152</v>
      </c>
      <c r="K58" s="49" t="s">
        <v>53</v>
      </c>
      <c r="L58" s="45" t="s">
        <v>54</v>
      </c>
      <c r="M58" s="49" t="s">
        <v>112</v>
      </c>
      <c r="N58" s="43"/>
      <c r="O58" s="45"/>
      <c r="P58" s="43" t="s">
        <v>241</v>
      </c>
      <c r="Q58" s="45" t="s">
        <v>56</v>
      </c>
      <c r="R58" s="51"/>
      <c r="S58" s="52"/>
      <c r="T58" s="46" t="s">
        <v>343</v>
      </c>
      <c r="U58" s="54" t="s">
        <v>58</v>
      </c>
      <c r="V58" s="43" t="s">
        <v>86</v>
      </c>
      <c r="W58" s="55">
        <v>16</v>
      </c>
      <c r="X58" s="55">
        <v>6.88</v>
      </c>
      <c r="Y58" s="91" t="s">
        <v>344</v>
      </c>
      <c r="Z58" s="55" t="s">
        <v>752</v>
      </c>
      <c r="AA58" s="55">
        <v>33</v>
      </c>
      <c r="AB58" s="91" t="s">
        <v>344</v>
      </c>
      <c r="AC58" s="59"/>
      <c r="AD58" s="59"/>
      <c r="AE58" s="59"/>
    </row>
    <row r="59" spans="1:31" s="21" customFormat="1" ht="26" x14ac:dyDescent="0.3">
      <c r="A59" s="43" t="s">
        <v>337</v>
      </c>
      <c r="B59" s="43" t="s">
        <v>345</v>
      </c>
      <c r="C59" s="45">
        <v>126</v>
      </c>
      <c r="D59" s="46" t="s">
        <v>339</v>
      </c>
      <c r="E59" s="43" t="s">
        <v>346</v>
      </c>
      <c r="F59" s="43" t="s">
        <v>347</v>
      </c>
      <c r="G59" s="43" t="s">
        <v>348</v>
      </c>
      <c r="H59" s="47">
        <v>1.77</v>
      </c>
      <c r="I59" s="48">
        <v>2.8485388800000004</v>
      </c>
      <c r="J59" s="45" t="s">
        <v>101</v>
      </c>
      <c r="K59" s="49" t="s">
        <v>53</v>
      </c>
      <c r="L59" s="45" t="s">
        <v>54</v>
      </c>
      <c r="M59" s="49" t="s">
        <v>94</v>
      </c>
      <c r="N59" s="43"/>
      <c r="O59" s="45"/>
      <c r="P59" s="43" t="s">
        <v>241</v>
      </c>
      <c r="Q59" s="45" t="s">
        <v>56</v>
      </c>
      <c r="R59" s="51"/>
      <c r="S59" s="52"/>
      <c r="T59" s="46" t="s">
        <v>343</v>
      </c>
      <c r="U59" s="54" t="s">
        <v>58</v>
      </c>
      <c r="V59" s="43" t="s">
        <v>86</v>
      </c>
      <c r="W59" s="55">
        <v>16</v>
      </c>
      <c r="X59" s="55">
        <v>6.88</v>
      </c>
      <c r="Y59" s="91" t="s">
        <v>344</v>
      </c>
      <c r="Z59" s="55" t="s">
        <v>752</v>
      </c>
      <c r="AA59" s="55">
        <v>33</v>
      </c>
      <c r="AB59" s="91" t="s">
        <v>344</v>
      </c>
      <c r="AC59" s="59"/>
      <c r="AD59" s="59"/>
      <c r="AE59" s="59"/>
    </row>
    <row r="60" spans="1:31" s="21" customFormat="1" ht="26" x14ac:dyDescent="0.3">
      <c r="A60" s="43" t="s">
        <v>337</v>
      </c>
      <c r="B60" s="43" t="s">
        <v>349</v>
      </c>
      <c r="C60" s="45">
        <v>127</v>
      </c>
      <c r="D60" s="46" t="s">
        <v>339</v>
      </c>
      <c r="E60" s="43" t="s">
        <v>350</v>
      </c>
      <c r="F60" s="43" t="s">
        <v>351</v>
      </c>
      <c r="G60" s="43" t="s">
        <v>352</v>
      </c>
      <c r="H60" s="47">
        <v>2.68</v>
      </c>
      <c r="I60" s="48">
        <v>4.3130419200000008</v>
      </c>
      <c r="J60" s="45" t="s">
        <v>101</v>
      </c>
      <c r="K60" s="49" t="s">
        <v>53</v>
      </c>
      <c r="L60" s="45" t="s">
        <v>54</v>
      </c>
      <c r="M60" s="49" t="s">
        <v>83</v>
      </c>
      <c r="N60" s="43"/>
      <c r="O60" s="45"/>
      <c r="P60" s="43" t="s">
        <v>241</v>
      </c>
      <c r="Q60" s="45" t="s">
        <v>84</v>
      </c>
      <c r="R60" s="51"/>
      <c r="S60" s="52"/>
      <c r="T60" s="46" t="s">
        <v>353</v>
      </c>
      <c r="U60" s="54" t="s">
        <v>95</v>
      </c>
      <c r="V60" s="43" t="s">
        <v>86</v>
      </c>
      <c r="W60" s="55">
        <v>16</v>
      </c>
      <c r="X60" s="55">
        <v>11.75</v>
      </c>
      <c r="Y60" s="91" t="s">
        <v>344</v>
      </c>
      <c r="Z60" s="55" t="s">
        <v>752</v>
      </c>
      <c r="AA60" s="55">
        <v>33</v>
      </c>
      <c r="AB60" s="91" t="s">
        <v>344</v>
      </c>
      <c r="AC60" s="59"/>
      <c r="AD60" s="59"/>
      <c r="AE60" s="59"/>
    </row>
    <row r="61" spans="1:31" s="21" customFormat="1" x14ac:dyDescent="0.3">
      <c r="A61" s="43" t="s">
        <v>354</v>
      </c>
      <c r="B61" s="43" t="s">
        <v>355</v>
      </c>
      <c r="C61" s="45">
        <v>133</v>
      </c>
      <c r="D61" s="46" t="s">
        <v>356</v>
      </c>
      <c r="E61" s="43" t="s">
        <v>357</v>
      </c>
      <c r="F61" s="43" t="s">
        <v>358</v>
      </c>
      <c r="G61" s="43" t="s">
        <v>359</v>
      </c>
      <c r="H61" s="47">
        <v>0.1</v>
      </c>
      <c r="I61" s="48">
        <v>0.16</v>
      </c>
      <c r="J61" s="45" t="s">
        <v>52</v>
      </c>
      <c r="K61" s="49" t="s">
        <v>66</v>
      </c>
      <c r="L61" s="45"/>
      <c r="M61" s="49"/>
      <c r="N61" s="50" t="s">
        <v>54</v>
      </c>
      <c r="O61" s="45" t="s">
        <v>54</v>
      </c>
      <c r="P61" s="43"/>
      <c r="Q61" s="45" t="s">
        <v>56</v>
      </c>
      <c r="R61" s="51"/>
      <c r="S61" s="52"/>
      <c r="T61" s="46" t="s">
        <v>221</v>
      </c>
      <c r="U61" s="54" t="s">
        <v>58</v>
      </c>
      <c r="V61" s="43" t="s">
        <v>59</v>
      </c>
      <c r="W61" s="55">
        <v>3</v>
      </c>
      <c r="X61" s="55">
        <v>1</v>
      </c>
      <c r="Y61" s="56">
        <v>8.6</v>
      </c>
      <c r="Z61" s="55" t="s">
        <v>360</v>
      </c>
      <c r="AA61" s="55" t="s">
        <v>361</v>
      </c>
      <c r="AB61" s="56"/>
      <c r="AC61" s="59"/>
      <c r="AD61" s="59"/>
      <c r="AE61" s="59"/>
    </row>
    <row r="62" spans="1:31" s="21" customFormat="1" x14ac:dyDescent="0.3">
      <c r="A62" s="43" t="s">
        <v>354</v>
      </c>
      <c r="B62" s="43" t="s">
        <v>362</v>
      </c>
      <c r="C62" s="45">
        <v>134</v>
      </c>
      <c r="D62" s="46" t="s">
        <v>363</v>
      </c>
      <c r="E62" s="43" t="s">
        <v>364</v>
      </c>
      <c r="F62" s="43" t="s">
        <v>358</v>
      </c>
      <c r="G62" s="43" t="s">
        <v>365</v>
      </c>
      <c r="H62" s="47">
        <v>0.94</v>
      </c>
      <c r="I62" s="48">
        <v>1.51278336</v>
      </c>
      <c r="J62" s="45" t="s">
        <v>152</v>
      </c>
      <c r="K62" s="49" t="s">
        <v>53</v>
      </c>
      <c r="L62" s="45" t="s">
        <v>54</v>
      </c>
      <c r="M62" s="49" t="s">
        <v>102</v>
      </c>
      <c r="N62" s="124"/>
      <c r="O62" s="45"/>
      <c r="P62" s="43" t="s">
        <v>241</v>
      </c>
      <c r="Q62" s="45" t="s">
        <v>56</v>
      </c>
      <c r="R62" s="51"/>
      <c r="S62" s="52"/>
      <c r="T62" s="46"/>
      <c r="U62" s="54" t="s">
        <v>58</v>
      </c>
      <c r="V62" s="43" t="s">
        <v>59</v>
      </c>
      <c r="W62" s="55">
        <v>4</v>
      </c>
      <c r="X62" s="55">
        <v>3</v>
      </c>
      <c r="Y62" s="56"/>
      <c r="Z62" s="55">
        <v>36</v>
      </c>
      <c r="AA62" s="55">
        <v>7</v>
      </c>
      <c r="AB62" s="56"/>
      <c r="AC62" s="59"/>
      <c r="AD62" s="59"/>
      <c r="AE62" s="59"/>
    </row>
    <row r="63" spans="1:31" s="21" customFormat="1" x14ac:dyDescent="0.3">
      <c r="A63" s="43" t="s">
        <v>354</v>
      </c>
      <c r="B63" s="43" t="s">
        <v>366</v>
      </c>
      <c r="C63" s="45">
        <v>135</v>
      </c>
      <c r="D63" s="46" t="s">
        <v>363</v>
      </c>
      <c r="E63" s="43" t="s">
        <v>367</v>
      </c>
      <c r="F63" s="43" t="s">
        <v>358</v>
      </c>
      <c r="G63" s="43" t="s">
        <v>368</v>
      </c>
      <c r="H63" s="47">
        <v>0.69</v>
      </c>
      <c r="I63" s="48">
        <v>1.11044736</v>
      </c>
      <c r="J63" s="45" t="s">
        <v>152</v>
      </c>
      <c r="K63" s="49" t="s">
        <v>53</v>
      </c>
      <c r="L63" s="45" t="s">
        <v>54</v>
      </c>
      <c r="M63" s="49" t="s">
        <v>102</v>
      </c>
      <c r="N63" s="124"/>
      <c r="O63" s="45"/>
      <c r="P63" s="43" t="s">
        <v>241</v>
      </c>
      <c r="Q63" s="45" t="s">
        <v>56</v>
      </c>
      <c r="R63" s="51"/>
      <c r="S63" s="52"/>
      <c r="T63" s="46"/>
      <c r="U63" s="54" t="s">
        <v>58</v>
      </c>
      <c r="V63" s="43" t="s">
        <v>59</v>
      </c>
      <c r="W63" s="55">
        <v>4</v>
      </c>
      <c r="X63" s="55">
        <v>3</v>
      </c>
      <c r="Y63" s="56"/>
      <c r="Z63" s="55">
        <v>36</v>
      </c>
      <c r="AA63" s="55">
        <v>7</v>
      </c>
      <c r="AB63" s="56"/>
      <c r="AC63" s="59"/>
      <c r="AD63" s="59"/>
      <c r="AE63" s="59"/>
    </row>
    <row r="64" spans="1:31" s="21" customFormat="1" x14ac:dyDescent="0.3">
      <c r="A64" s="43" t="s">
        <v>354</v>
      </c>
      <c r="B64" s="43" t="s">
        <v>369</v>
      </c>
      <c r="C64" s="45">
        <v>136</v>
      </c>
      <c r="D64" s="46" t="s">
        <v>370</v>
      </c>
      <c r="E64" s="44" t="s">
        <v>371</v>
      </c>
      <c r="F64" s="43" t="s">
        <v>358</v>
      </c>
      <c r="G64" s="44" t="s">
        <v>372</v>
      </c>
      <c r="H64" s="47">
        <v>1.1000000000000001</v>
      </c>
      <c r="I64" s="48">
        <v>1.7702784000000003</v>
      </c>
      <c r="J64" s="45" t="s">
        <v>101</v>
      </c>
      <c r="K64" s="49" t="s">
        <v>53</v>
      </c>
      <c r="L64" s="45" t="s">
        <v>54</v>
      </c>
      <c r="M64" s="49" t="s">
        <v>102</v>
      </c>
      <c r="N64" s="43"/>
      <c r="O64" s="45"/>
      <c r="P64" s="43" t="s">
        <v>241</v>
      </c>
      <c r="Q64" s="45" t="s">
        <v>56</v>
      </c>
      <c r="R64" s="51"/>
      <c r="S64" s="52"/>
      <c r="T64" s="46"/>
      <c r="U64" s="54" t="s">
        <v>58</v>
      </c>
      <c r="V64" s="43" t="s">
        <v>59</v>
      </c>
      <c r="W64" s="55">
        <v>3</v>
      </c>
      <c r="X64" s="55">
        <v>1</v>
      </c>
      <c r="Y64" s="56">
        <v>0.88</v>
      </c>
      <c r="Z64" s="55">
        <v>31.5</v>
      </c>
      <c r="AA64" s="55">
        <v>10</v>
      </c>
      <c r="AB64" s="56">
        <v>11.76</v>
      </c>
      <c r="AC64" s="59"/>
      <c r="AD64" s="59"/>
      <c r="AE64" s="59"/>
    </row>
    <row r="65" spans="1:31" s="21" customFormat="1" x14ac:dyDescent="0.3">
      <c r="A65" s="43" t="s">
        <v>354</v>
      </c>
      <c r="B65" s="43" t="s">
        <v>373</v>
      </c>
      <c r="C65" s="45">
        <v>137</v>
      </c>
      <c r="D65" s="46" t="s">
        <v>370</v>
      </c>
      <c r="E65" s="43" t="s">
        <v>374</v>
      </c>
      <c r="F65" s="43" t="s">
        <v>358</v>
      </c>
      <c r="G65" s="44" t="s">
        <v>375</v>
      </c>
      <c r="H65" s="47">
        <v>0.5</v>
      </c>
      <c r="I65" s="48">
        <v>0.80467200000000005</v>
      </c>
      <c r="J65" s="45" t="s">
        <v>152</v>
      </c>
      <c r="K65" s="49" t="s">
        <v>53</v>
      </c>
      <c r="L65" s="45" t="s">
        <v>54</v>
      </c>
      <c r="M65" s="49" t="s">
        <v>102</v>
      </c>
      <c r="N65" s="43"/>
      <c r="O65" s="45"/>
      <c r="P65" s="43" t="s">
        <v>241</v>
      </c>
      <c r="Q65" s="45" t="s">
        <v>56</v>
      </c>
      <c r="R65" s="51"/>
      <c r="S65" s="52"/>
      <c r="T65" s="46"/>
      <c r="U65" s="54" t="s">
        <v>58</v>
      </c>
      <c r="V65" s="43" t="s">
        <v>59</v>
      </c>
      <c r="W65" s="55">
        <v>3</v>
      </c>
      <c r="X65" s="55">
        <v>1</v>
      </c>
      <c r="Y65" s="56">
        <v>1.93</v>
      </c>
      <c r="Z65" s="55">
        <v>31.5</v>
      </c>
      <c r="AA65" s="55">
        <v>10</v>
      </c>
      <c r="AB65" s="56">
        <v>25.76</v>
      </c>
      <c r="AC65" s="59"/>
      <c r="AD65" s="59"/>
      <c r="AE65" s="59"/>
    </row>
    <row r="66" spans="1:31" s="21" customFormat="1" x14ac:dyDescent="0.3">
      <c r="A66" s="43" t="s">
        <v>354</v>
      </c>
      <c r="B66" s="43" t="s">
        <v>376</v>
      </c>
      <c r="C66" s="45">
        <v>138</v>
      </c>
      <c r="D66" s="46" t="s">
        <v>370</v>
      </c>
      <c r="E66" s="44" t="s">
        <v>377</v>
      </c>
      <c r="F66" s="43" t="s">
        <v>358</v>
      </c>
      <c r="G66" s="43" t="s">
        <v>378</v>
      </c>
      <c r="H66" s="47">
        <v>2.6</v>
      </c>
      <c r="I66" s="48">
        <v>4.1842944000000006</v>
      </c>
      <c r="J66" s="45" t="s">
        <v>52</v>
      </c>
      <c r="K66" s="49" t="s">
        <v>66</v>
      </c>
      <c r="L66" s="45"/>
      <c r="M66" s="49" t="s">
        <v>102</v>
      </c>
      <c r="N66" s="43"/>
      <c r="O66" s="45"/>
      <c r="P66" s="43" t="s">
        <v>241</v>
      </c>
      <c r="Q66" s="45" t="s">
        <v>56</v>
      </c>
      <c r="R66" s="51"/>
      <c r="S66" s="52"/>
      <c r="T66" s="46"/>
      <c r="U66" s="54" t="s">
        <v>58</v>
      </c>
      <c r="V66" s="43" t="s">
        <v>59</v>
      </c>
      <c r="W66" s="55">
        <v>3</v>
      </c>
      <c r="X66" s="55">
        <v>1</v>
      </c>
      <c r="Y66" s="56">
        <v>0.37</v>
      </c>
      <c r="Z66" s="55">
        <v>31.5</v>
      </c>
      <c r="AA66" s="55">
        <v>10</v>
      </c>
      <c r="AB66" s="56">
        <v>5.24</v>
      </c>
      <c r="AC66" s="59"/>
      <c r="AD66" s="59"/>
      <c r="AE66" s="59"/>
    </row>
    <row r="67" spans="1:31" s="21" customFormat="1" x14ac:dyDescent="0.3">
      <c r="A67" s="43" t="s">
        <v>354</v>
      </c>
      <c r="B67" s="43" t="s">
        <v>379</v>
      </c>
      <c r="C67" s="45">
        <v>139</v>
      </c>
      <c r="D67" s="46" t="s">
        <v>370</v>
      </c>
      <c r="E67" s="44" t="s">
        <v>380</v>
      </c>
      <c r="F67" s="43" t="s">
        <v>358</v>
      </c>
      <c r="G67" s="44" t="s">
        <v>381</v>
      </c>
      <c r="H67" s="47">
        <v>1.2</v>
      </c>
      <c r="I67" s="48">
        <v>1.9312128</v>
      </c>
      <c r="J67" s="45" t="s">
        <v>152</v>
      </c>
      <c r="K67" s="49" t="s">
        <v>66</v>
      </c>
      <c r="L67" s="45" t="s">
        <v>54</v>
      </c>
      <c r="M67" s="49" t="s">
        <v>102</v>
      </c>
      <c r="N67" s="43"/>
      <c r="O67" s="45"/>
      <c r="P67" s="43" t="s">
        <v>241</v>
      </c>
      <c r="Q67" s="45" t="s">
        <v>56</v>
      </c>
      <c r="R67" s="51"/>
      <c r="S67" s="52"/>
      <c r="T67" s="46"/>
      <c r="U67" s="54" t="s">
        <v>58</v>
      </c>
      <c r="V67" s="43" t="s">
        <v>59</v>
      </c>
      <c r="W67" s="55">
        <v>3</v>
      </c>
      <c r="X67" s="55">
        <v>1</v>
      </c>
      <c r="Y67" s="56">
        <v>0.8</v>
      </c>
      <c r="Z67" s="55">
        <v>31.5</v>
      </c>
      <c r="AA67" s="55">
        <v>10</v>
      </c>
      <c r="AB67" s="56">
        <v>8.39</v>
      </c>
      <c r="AC67" s="59"/>
      <c r="AD67" s="59"/>
      <c r="AE67" s="59"/>
    </row>
    <row r="68" spans="1:31" s="21" customFormat="1" x14ac:dyDescent="0.3">
      <c r="A68" s="43" t="s">
        <v>354</v>
      </c>
      <c r="B68" s="43" t="s">
        <v>382</v>
      </c>
      <c r="C68" s="45">
        <v>140</v>
      </c>
      <c r="D68" s="46" t="s">
        <v>370</v>
      </c>
      <c r="E68" s="44" t="s">
        <v>383</v>
      </c>
      <c r="F68" s="43" t="s">
        <v>358</v>
      </c>
      <c r="G68" s="44" t="s">
        <v>384</v>
      </c>
      <c r="H68" s="47">
        <v>1.4</v>
      </c>
      <c r="I68" s="48">
        <v>2.2530815999999998</v>
      </c>
      <c r="J68" s="45" t="s">
        <v>101</v>
      </c>
      <c r="K68" s="49" t="s">
        <v>53</v>
      </c>
      <c r="L68" s="45" t="s">
        <v>54</v>
      </c>
      <c r="M68" s="49" t="s">
        <v>102</v>
      </c>
      <c r="N68" s="43"/>
      <c r="O68" s="45"/>
      <c r="P68" s="43" t="s">
        <v>241</v>
      </c>
      <c r="Q68" s="45" t="s">
        <v>56</v>
      </c>
      <c r="R68" s="51"/>
      <c r="S68" s="52"/>
      <c r="T68" s="46"/>
      <c r="U68" s="54" t="s">
        <v>58</v>
      </c>
      <c r="V68" s="43" t="s">
        <v>59</v>
      </c>
      <c r="W68" s="55">
        <v>3</v>
      </c>
      <c r="X68" s="55">
        <v>1</v>
      </c>
      <c r="Y68" s="56">
        <v>0.69</v>
      </c>
      <c r="Z68" s="55">
        <v>31.5</v>
      </c>
      <c r="AA68" s="55">
        <v>10</v>
      </c>
      <c r="AB68" s="56">
        <v>8.2899999999999991</v>
      </c>
      <c r="AC68" s="59"/>
      <c r="AD68" s="59"/>
      <c r="AE68" s="59"/>
    </row>
    <row r="69" spans="1:31" s="21" customFormat="1" x14ac:dyDescent="0.3">
      <c r="A69" s="43" t="s">
        <v>354</v>
      </c>
      <c r="B69" s="43" t="s">
        <v>385</v>
      </c>
      <c r="C69" s="45">
        <v>141</v>
      </c>
      <c r="D69" s="46" t="s">
        <v>386</v>
      </c>
      <c r="E69" s="43" t="s">
        <v>753</v>
      </c>
      <c r="F69" s="43" t="s">
        <v>358</v>
      </c>
      <c r="G69" s="43" t="s">
        <v>754</v>
      </c>
      <c r="H69" s="47">
        <v>3.16</v>
      </c>
      <c r="I69" s="48">
        <v>5.0844399999999998</v>
      </c>
      <c r="J69" s="45" t="s">
        <v>101</v>
      </c>
      <c r="K69" s="49" t="s">
        <v>53</v>
      </c>
      <c r="L69" s="45" t="s">
        <v>54</v>
      </c>
      <c r="M69" s="49" t="s">
        <v>102</v>
      </c>
      <c r="N69" s="124" t="s">
        <v>54</v>
      </c>
      <c r="O69" s="45"/>
      <c r="P69" s="43" t="s">
        <v>241</v>
      </c>
      <c r="Q69" s="45" t="s">
        <v>56</v>
      </c>
      <c r="R69" s="51"/>
      <c r="S69" s="52"/>
      <c r="T69" s="46" t="s">
        <v>343</v>
      </c>
      <c r="U69" s="54" t="s">
        <v>58</v>
      </c>
      <c r="V69" s="43" t="s">
        <v>59</v>
      </c>
      <c r="W69" s="55">
        <v>5</v>
      </c>
      <c r="X69" s="55">
        <v>5</v>
      </c>
      <c r="Y69" s="56">
        <v>2.44</v>
      </c>
      <c r="Z69" s="55">
        <v>45</v>
      </c>
      <c r="AA69" s="55">
        <v>7.5</v>
      </c>
      <c r="AB69" s="56">
        <v>22.68</v>
      </c>
      <c r="AC69" s="59"/>
      <c r="AD69" s="59"/>
      <c r="AE69" s="59"/>
    </row>
    <row r="70" spans="1:31" s="21" customFormat="1" x14ac:dyDescent="0.3">
      <c r="A70" s="43" t="s">
        <v>354</v>
      </c>
      <c r="B70" s="43" t="s">
        <v>387</v>
      </c>
      <c r="C70" s="45">
        <v>142</v>
      </c>
      <c r="D70" s="46" t="s">
        <v>386</v>
      </c>
      <c r="E70" s="43" t="s">
        <v>755</v>
      </c>
      <c r="F70" s="43" t="s">
        <v>358</v>
      </c>
      <c r="G70" s="43" t="s">
        <v>756</v>
      </c>
      <c r="H70" s="47">
        <v>3.4</v>
      </c>
      <c r="I70" s="48">
        <v>5.4706000000000001</v>
      </c>
      <c r="J70" s="45" t="s">
        <v>101</v>
      </c>
      <c r="K70" s="49" t="s">
        <v>53</v>
      </c>
      <c r="L70" s="45" t="s">
        <v>54</v>
      </c>
      <c r="M70" s="49" t="s">
        <v>102</v>
      </c>
      <c r="N70" s="124"/>
      <c r="O70" s="45"/>
      <c r="P70" s="43" t="s">
        <v>241</v>
      </c>
      <c r="Q70" s="45" t="s">
        <v>56</v>
      </c>
      <c r="R70" s="51"/>
      <c r="S70" s="52"/>
      <c r="T70" s="46" t="s">
        <v>343</v>
      </c>
      <c r="U70" s="54" t="s">
        <v>58</v>
      </c>
      <c r="V70" s="43" t="s">
        <v>59</v>
      </c>
      <c r="W70" s="55">
        <v>5</v>
      </c>
      <c r="X70" s="55">
        <v>5</v>
      </c>
      <c r="Y70" s="56">
        <v>3.06</v>
      </c>
      <c r="Z70" s="55">
        <v>45</v>
      </c>
      <c r="AA70" s="55">
        <v>7.5</v>
      </c>
      <c r="AB70" s="56">
        <v>15.83</v>
      </c>
      <c r="AC70" s="59"/>
      <c r="AD70" s="59"/>
      <c r="AE70" s="59"/>
    </row>
    <row r="71" spans="1:31" s="21" customFormat="1" x14ac:dyDescent="0.3">
      <c r="A71" s="43" t="s">
        <v>388</v>
      </c>
      <c r="B71" s="43" t="s">
        <v>389</v>
      </c>
      <c r="C71" s="45">
        <v>169</v>
      </c>
      <c r="D71" s="46" t="s">
        <v>390</v>
      </c>
      <c r="E71" s="43" t="s">
        <v>391</v>
      </c>
      <c r="F71" s="43" t="s">
        <v>351</v>
      </c>
      <c r="G71" s="43" t="s">
        <v>392</v>
      </c>
      <c r="H71" s="47">
        <v>1</v>
      </c>
      <c r="I71" s="48">
        <v>1.6093440000000001</v>
      </c>
      <c r="J71" s="72" t="s">
        <v>101</v>
      </c>
      <c r="K71" s="49" t="s">
        <v>66</v>
      </c>
      <c r="L71" s="45" t="s">
        <v>54</v>
      </c>
      <c r="M71" s="49"/>
      <c r="N71" s="50" t="s">
        <v>54</v>
      </c>
      <c r="O71" s="45"/>
      <c r="P71" s="43" t="s">
        <v>241</v>
      </c>
      <c r="Q71" s="45" t="s">
        <v>56</v>
      </c>
      <c r="R71" s="51"/>
      <c r="S71" s="52"/>
      <c r="T71" s="46" t="s">
        <v>393</v>
      </c>
      <c r="U71" s="54" t="s">
        <v>58</v>
      </c>
      <c r="V71" s="43" t="s">
        <v>59</v>
      </c>
      <c r="W71" s="55">
        <v>1.76</v>
      </c>
      <c r="X71" s="55">
        <v>0.62</v>
      </c>
      <c r="Y71" s="56">
        <v>1.19</v>
      </c>
      <c r="Z71" s="55">
        <v>6.65</v>
      </c>
      <c r="AA71" s="55">
        <v>1.76</v>
      </c>
      <c r="AB71" s="56">
        <v>4.2</v>
      </c>
      <c r="AC71" s="59"/>
      <c r="AD71" s="59"/>
      <c r="AE71" s="59"/>
    </row>
    <row r="72" spans="1:31" s="21" customFormat="1" ht="52" x14ac:dyDescent="0.3">
      <c r="A72" s="43" t="s">
        <v>388</v>
      </c>
      <c r="B72" s="43" t="s">
        <v>394</v>
      </c>
      <c r="C72" s="45">
        <v>170</v>
      </c>
      <c r="D72" s="46" t="s">
        <v>395</v>
      </c>
      <c r="E72" s="43" t="s">
        <v>396</v>
      </c>
      <c r="F72" s="43" t="s">
        <v>351</v>
      </c>
      <c r="G72" s="43" t="s">
        <v>397</v>
      </c>
      <c r="H72" s="47">
        <v>3.4</v>
      </c>
      <c r="I72" s="48">
        <v>5.4717696</v>
      </c>
      <c r="J72" s="72" t="s">
        <v>152</v>
      </c>
      <c r="K72" s="49" t="s">
        <v>31</v>
      </c>
      <c r="L72" s="45" t="s">
        <v>54</v>
      </c>
      <c r="M72" s="49" t="s">
        <v>83</v>
      </c>
      <c r="N72" s="43"/>
      <c r="O72" s="45"/>
      <c r="P72" s="43" t="s">
        <v>241</v>
      </c>
      <c r="Q72" s="45" t="s">
        <v>56</v>
      </c>
      <c r="R72" s="51"/>
      <c r="S72" s="52"/>
      <c r="T72" s="71" t="s">
        <v>398</v>
      </c>
      <c r="U72" s="54" t="s">
        <v>58</v>
      </c>
      <c r="V72" s="43" t="s">
        <v>59</v>
      </c>
      <c r="W72" s="55">
        <v>1.5</v>
      </c>
      <c r="X72" s="55">
        <v>1</v>
      </c>
      <c r="Y72" s="56">
        <v>0.2</v>
      </c>
      <c r="Z72" s="55">
        <v>15</v>
      </c>
      <c r="AA72" s="55">
        <v>7.5</v>
      </c>
      <c r="AB72" s="56">
        <v>0.98</v>
      </c>
      <c r="AC72" s="59"/>
      <c r="AD72" s="59"/>
      <c r="AE72" s="59"/>
    </row>
    <row r="73" spans="1:31" s="21" customFormat="1" ht="52" x14ac:dyDescent="0.3">
      <c r="A73" s="43" t="s">
        <v>388</v>
      </c>
      <c r="B73" s="43" t="s">
        <v>399</v>
      </c>
      <c r="C73" s="45">
        <v>171</v>
      </c>
      <c r="D73" s="46" t="s">
        <v>395</v>
      </c>
      <c r="E73" s="43" t="s">
        <v>400</v>
      </c>
      <c r="F73" s="43" t="s">
        <v>351</v>
      </c>
      <c r="G73" s="43" t="s">
        <v>401</v>
      </c>
      <c r="H73" s="47">
        <v>1.2</v>
      </c>
      <c r="I73" s="48">
        <v>1.9312128</v>
      </c>
      <c r="J73" s="72" t="s">
        <v>152</v>
      </c>
      <c r="K73" s="49" t="s">
        <v>66</v>
      </c>
      <c r="L73" s="45" t="s">
        <v>54</v>
      </c>
      <c r="M73" s="49" t="s">
        <v>83</v>
      </c>
      <c r="N73" s="43"/>
      <c r="O73" s="45"/>
      <c r="P73" s="43" t="s">
        <v>241</v>
      </c>
      <c r="Q73" s="45" t="s">
        <v>56</v>
      </c>
      <c r="R73" s="51"/>
      <c r="S73" s="52"/>
      <c r="T73" s="71" t="s">
        <v>398</v>
      </c>
      <c r="U73" s="54" t="s">
        <v>58</v>
      </c>
      <c r="V73" s="43" t="s">
        <v>59</v>
      </c>
      <c r="W73" s="55">
        <v>1.5</v>
      </c>
      <c r="X73" s="55">
        <v>1</v>
      </c>
      <c r="Y73" s="56">
        <v>0.56999999999999995</v>
      </c>
      <c r="Z73" s="55">
        <v>15</v>
      </c>
      <c r="AA73" s="55">
        <v>7.5</v>
      </c>
      <c r="AB73" s="56">
        <v>3.12</v>
      </c>
      <c r="AC73" s="59"/>
      <c r="AD73" s="59"/>
      <c r="AE73" s="59"/>
    </row>
    <row r="74" spans="1:31" s="21" customFormat="1" ht="52" x14ac:dyDescent="0.3">
      <c r="A74" s="43" t="s">
        <v>388</v>
      </c>
      <c r="B74" s="43" t="s">
        <v>402</v>
      </c>
      <c r="C74" s="45">
        <v>172</v>
      </c>
      <c r="D74" s="46" t="s">
        <v>395</v>
      </c>
      <c r="E74" s="43" t="s">
        <v>403</v>
      </c>
      <c r="F74" s="43" t="s">
        <v>351</v>
      </c>
      <c r="G74" s="43" t="s">
        <v>404</v>
      </c>
      <c r="H74" s="47">
        <v>0.7</v>
      </c>
      <c r="I74" s="48">
        <v>1.1265407999999999</v>
      </c>
      <c r="J74" s="45" t="s">
        <v>101</v>
      </c>
      <c r="K74" s="49" t="s">
        <v>53</v>
      </c>
      <c r="L74" s="45" t="s">
        <v>54</v>
      </c>
      <c r="M74" s="49" t="s">
        <v>83</v>
      </c>
      <c r="N74" s="43"/>
      <c r="O74" s="45"/>
      <c r="P74" s="43" t="s">
        <v>241</v>
      </c>
      <c r="Q74" s="45" t="s">
        <v>56</v>
      </c>
      <c r="R74" s="51"/>
      <c r="S74" s="52"/>
      <c r="T74" s="71" t="s">
        <v>398</v>
      </c>
      <c r="U74" s="54" t="s">
        <v>58</v>
      </c>
      <c r="V74" s="43" t="s">
        <v>59</v>
      </c>
      <c r="W74" s="55">
        <v>1.5</v>
      </c>
      <c r="X74" s="55">
        <v>1</v>
      </c>
      <c r="Y74" s="56">
        <v>0.93</v>
      </c>
      <c r="Z74" s="55">
        <v>15</v>
      </c>
      <c r="AA74" s="55">
        <v>7.5</v>
      </c>
      <c r="AB74" s="56">
        <v>4.75</v>
      </c>
      <c r="AC74" s="59"/>
      <c r="AD74" s="59"/>
      <c r="AE74" s="59"/>
    </row>
    <row r="75" spans="1:31" s="21" customFormat="1" ht="52" x14ac:dyDescent="0.3">
      <c r="A75" s="43" t="s">
        <v>388</v>
      </c>
      <c r="B75" s="43" t="s">
        <v>405</v>
      </c>
      <c r="C75" s="45">
        <v>173</v>
      </c>
      <c r="D75" s="46" t="s">
        <v>395</v>
      </c>
      <c r="E75" s="43" t="s">
        <v>406</v>
      </c>
      <c r="F75" s="43" t="s">
        <v>351</v>
      </c>
      <c r="G75" s="44" t="s">
        <v>407</v>
      </c>
      <c r="H75" s="47">
        <v>0.6</v>
      </c>
      <c r="I75" s="48">
        <v>0.96560639999999998</v>
      </c>
      <c r="J75" s="45" t="s">
        <v>152</v>
      </c>
      <c r="K75" s="49" t="s">
        <v>53</v>
      </c>
      <c r="L75" s="45" t="s">
        <v>54</v>
      </c>
      <c r="M75" s="49" t="s">
        <v>83</v>
      </c>
      <c r="N75" s="43"/>
      <c r="O75" s="45"/>
      <c r="P75" s="43" t="s">
        <v>241</v>
      </c>
      <c r="Q75" s="45" t="s">
        <v>56</v>
      </c>
      <c r="R75" s="51"/>
      <c r="S75" s="52"/>
      <c r="T75" s="71" t="s">
        <v>408</v>
      </c>
      <c r="U75" s="54" t="s">
        <v>58</v>
      </c>
      <c r="V75" s="43" t="s">
        <v>59</v>
      </c>
      <c r="W75" s="55">
        <v>1.5</v>
      </c>
      <c r="X75" s="55">
        <v>1</v>
      </c>
      <c r="Y75" s="56">
        <v>1.1000000000000001</v>
      </c>
      <c r="Z75" s="55">
        <v>15</v>
      </c>
      <c r="AA75" s="55">
        <v>7.5</v>
      </c>
      <c r="AB75" s="56">
        <v>6.15</v>
      </c>
      <c r="AC75" s="59"/>
      <c r="AD75" s="59"/>
      <c r="AE75" s="59"/>
    </row>
    <row r="76" spans="1:31" s="21" customFormat="1" x14ac:dyDescent="0.3">
      <c r="A76" s="43" t="s">
        <v>388</v>
      </c>
      <c r="B76" s="43" t="s">
        <v>409</v>
      </c>
      <c r="C76" s="45">
        <v>174</v>
      </c>
      <c r="D76" s="46" t="s">
        <v>410</v>
      </c>
      <c r="E76" s="43" t="s">
        <v>409</v>
      </c>
      <c r="F76" s="43" t="s">
        <v>411</v>
      </c>
      <c r="G76" s="43" t="s">
        <v>412</v>
      </c>
      <c r="H76" s="47">
        <v>0.2</v>
      </c>
      <c r="I76" s="48">
        <v>0.32186880000000007</v>
      </c>
      <c r="J76" s="72" t="s">
        <v>152</v>
      </c>
      <c r="K76" s="49" t="s">
        <v>53</v>
      </c>
      <c r="L76" s="45" t="s">
        <v>54</v>
      </c>
      <c r="M76" s="49"/>
      <c r="N76" s="50" t="s">
        <v>54</v>
      </c>
      <c r="O76" s="45"/>
      <c r="P76" s="43" t="s">
        <v>413</v>
      </c>
      <c r="Q76" s="45" t="s">
        <v>56</v>
      </c>
      <c r="R76" s="51"/>
      <c r="S76" s="52"/>
      <c r="T76" s="46"/>
      <c r="U76" s="54" t="s">
        <v>58</v>
      </c>
      <c r="V76" s="43" t="s">
        <v>59</v>
      </c>
      <c r="W76" s="55">
        <v>4</v>
      </c>
      <c r="X76" s="55">
        <v>2</v>
      </c>
      <c r="Y76" s="56">
        <v>5.04</v>
      </c>
      <c r="Z76" s="55">
        <v>12</v>
      </c>
      <c r="AA76" s="55">
        <v>2</v>
      </c>
      <c r="AB76" s="56">
        <v>21.99</v>
      </c>
      <c r="AC76" s="59"/>
      <c r="AD76" s="59"/>
      <c r="AE76" s="59"/>
    </row>
    <row r="77" spans="1:31" s="21" customFormat="1" x14ac:dyDescent="0.3">
      <c r="A77" s="43" t="s">
        <v>388</v>
      </c>
      <c r="B77" s="43" t="s">
        <v>414</v>
      </c>
      <c r="C77" s="45">
        <v>175</v>
      </c>
      <c r="D77" s="46" t="s">
        <v>415</v>
      </c>
      <c r="E77" s="43" t="s">
        <v>416</v>
      </c>
      <c r="F77" s="43" t="s">
        <v>417</v>
      </c>
      <c r="G77" s="43" t="s">
        <v>418</v>
      </c>
      <c r="H77" s="47">
        <v>0.7</v>
      </c>
      <c r="I77" s="48">
        <v>1.1265407999999999</v>
      </c>
      <c r="J77" s="45" t="s">
        <v>101</v>
      </c>
      <c r="K77" s="49" t="s">
        <v>53</v>
      </c>
      <c r="L77" s="45" t="s">
        <v>54</v>
      </c>
      <c r="M77" s="49"/>
      <c r="N77" s="50" t="s">
        <v>54</v>
      </c>
      <c r="O77" s="45"/>
      <c r="P77" s="43" t="s">
        <v>241</v>
      </c>
      <c r="Q77" s="45" t="s">
        <v>56</v>
      </c>
      <c r="R77" s="51"/>
      <c r="S77" s="52"/>
      <c r="T77" s="71"/>
      <c r="U77" s="54" t="s">
        <v>58</v>
      </c>
      <c r="V77" s="43" t="s">
        <v>59</v>
      </c>
      <c r="W77" s="55">
        <v>5.5</v>
      </c>
      <c r="X77" s="55">
        <v>2.54</v>
      </c>
      <c r="Y77" s="56">
        <v>4.3499999999999996</v>
      </c>
      <c r="Z77" s="125" t="s">
        <v>419</v>
      </c>
      <c r="AA77" s="125" t="s">
        <v>419</v>
      </c>
      <c r="AB77" s="126" t="s">
        <v>420</v>
      </c>
      <c r="AC77" s="59"/>
      <c r="AD77" s="59"/>
      <c r="AE77" s="59"/>
    </row>
    <row r="78" spans="1:31" s="21" customFormat="1" x14ac:dyDescent="0.3">
      <c r="A78" s="43" t="s">
        <v>388</v>
      </c>
      <c r="B78" s="43" t="s">
        <v>421</v>
      </c>
      <c r="C78" s="45">
        <v>176</v>
      </c>
      <c r="D78" s="46" t="s">
        <v>415</v>
      </c>
      <c r="E78" s="43" t="s">
        <v>422</v>
      </c>
      <c r="F78" s="43" t="s">
        <v>423</v>
      </c>
      <c r="G78" s="44" t="s">
        <v>424</v>
      </c>
      <c r="H78" s="47">
        <v>0.8</v>
      </c>
      <c r="I78" s="48">
        <v>1.2874752</v>
      </c>
      <c r="J78" s="45" t="s">
        <v>152</v>
      </c>
      <c r="K78" s="49" t="s">
        <v>53</v>
      </c>
      <c r="L78" s="45" t="s">
        <v>54</v>
      </c>
      <c r="M78" s="49"/>
      <c r="N78" s="50" t="s">
        <v>54</v>
      </c>
      <c r="O78" s="45"/>
      <c r="P78" s="43" t="s">
        <v>241</v>
      </c>
      <c r="Q78" s="45" t="s">
        <v>56</v>
      </c>
      <c r="R78" s="51"/>
      <c r="S78" s="52"/>
      <c r="T78" s="46"/>
      <c r="U78" s="54" t="s">
        <v>58</v>
      </c>
      <c r="V78" s="43" t="s">
        <v>59</v>
      </c>
      <c r="W78" s="55">
        <v>4</v>
      </c>
      <c r="X78" s="55">
        <v>1.36</v>
      </c>
      <c r="Y78" s="56">
        <v>2.56</v>
      </c>
      <c r="Z78" s="55">
        <v>49</v>
      </c>
      <c r="AA78" s="55">
        <v>31.92</v>
      </c>
      <c r="AB78" s="56">
        <v>8.02</v>
      </c>
      <c r="AC78" s="59"/>
      <c r="AD78" s="59"/>
      <c r="AE78" s="59"/>
    </row>
    <row r="79" spans="1:31" s="21" customFormat="1" x14ac:dyDescent="0.3">
      <c r="A79" s="43" t="s">
        <v>388</v>
      </c>
      <c r="B79" s="43" t="s">
        <v>425</v>
      </c>
      <c r="C79" s="45">
        <v>177</v>
      </c>
      <c r="D79" s="46" t="s">
        <v>415</v>
      </c>
      <c r="E79" s="43" t="s">
        <v>426</v>
      </c>
      <c r="F79" s="43" t="s">
        <v>427</v>
      </c>
      <c r="G79" s="43" t="s">
        <v>428</v>
      </c>
      <c r="H79" s="47">
        <v>0.4</v>
      </c>
      <c r="I79" s="48">
        <v>0.64373760000000013</v>
      </c>
      <c r="J79" s="45" t="s">
        <v>152</v>
      </c>
      <c r="K79" s="49" t="s">
        <v>53</v>
      </c>
      <c r="L79" s="45" t="s">
        <v>54</v>
      </c>
      <c r="M79" s="49"/>
      <c r="N79" s="50" t="s">
        <v>54</v>
      </c>
      <c r="O79" s="45"/>
      <c r="P79" s="43" t="s">
        <v>241</v>
      </c>
      <c r="Q79" s="45" t="s">
        <v>56</v>
      </c>
      <c r="R79" s="51"/>
      <c r="S79" s="52"/>
      <c r="T79" s="46"/>
      <c r="U79" s="54" t="s">
        <v>58</v>
      </c>
      <c r="V79" s="43" t="s">
        <v>59</v>
      </c>
      <c r="W79" s="55">
        <v>4</v>
      </c>
      <c r="X79" s="55">
        <v>1.36</v>
      </c>
      <c r="Y79" s="56">
        <v>5.0199999999999996</v>
      </c>
      <c r="Z79" s="55">
        <v>49</v>
      </c>
      <c r="AA79" s="55">
        <v>31.92</v>
      </c>
      <c r="AB79" s="56">
        <v>15.23</v>
      </c>
      <c r="AC79" s="59"/>
      <c r="AD79" s="59"/>
      <c r="AE79" s="59"/>
    </row>
    <row r="80" spans="1:31" s="21" customFormat="1" ht="26" x14ac:dyDescent="0.3">
      <c r="A80" s="43" t="s">
        <v>429</v>
      </c>
      <c r="B80" s="43" t="s">
        <v>430</v>
      </c>
      <c r="C80" s="45">
        <v>178</v>
      </c>
      <c r="D80" s="46" t="s">
        <v>431</v>
      </c>
      <c r="E80" s="43" t="s">
        <v>432</v>
      </c>
      <c r="F80" s="43" t="s">
        <v>433</v>
      </c>
      <c r="G80" s="43" t="s">
        <v>434</v>
      </c>
      <c r="H80" s="47">
        <v>0.7</v>
      </c>
      <c r="I80" s="48">
        <v>1.1265407999999999</v>
      </c>
      <c r="J80" s="72" t="s">
        <v>152</v>
      </c>
      <c r="K80" s="49" t="s">
        <v>53</v>
      </c>
      <c r="L80" s="45" t="s">
        <v>54</v>
      </c>
      <c r="M80" s="49" t="s">
        <v>102</v>
      </c>
      <c r="N80" s="43"/>
      <c r="O80" s="45"/>
      <c r="P80" s="44" t="s">
        <v>435</v>
      </c>
      <c r="Q80" s="45" t="s">
        <v>56</v>
      </c>
      <c r="R80" s="51">
        <v>0.4</v>
      </c>
      <c r="S80" s="52"/>
      <c r="T80" s="71" t="s">
        <v>436</v>
      </c>
      <c r="U80" s="54" t="s">
        <v>58</v>
      </c>
      <c r="V80" s="43" t="s">
        <v>59</v>
      </c>
      <c r="W80" s="55">
        <v>6</v>
      </c>
      <c r="X80" s="55">
        <v>2.7</v>
      </c>
      <c r="Y80" s="56">
        <v>4.1100000000000003</v>
      </c>
      <c r="Z80" s="55">
        <v>53</v>
      </c>
      <c r="AA80" s="55">
        <v>5.4</v>
      </c>
      <c r="AB80" s="56">
        <v>35.85</v>
      </c>
      <c r="AC80" s="59"/>
      <c r="AD80" s="59"/>
      <c r="AE80" s="59"/>
    </row>
    <row r="81" spans="1:31" s="21" customFormat="1" x14ac:dyDescent="0.3">
      <c r="A81" s="43" t="s">
        <v>429</v>
      </c>
      <c r="B81" s="43" t="s">
        <v>437</v>
      </c>
      <c r="C81" s="45">
        <v>179</v>
      </c>
      <c r="D81" s="46" t="s">
        <v>438</v>
      </c>
      <c r="E81" s="43" t="s">
        <v>439</v>
      </c>
      <c r="F81" s="43" t="s">
        <v>440</v>
      </c>
      <c r="G81" s="43" t="s">
        <v>441</v>
      </c>
      <c r="H81" s="47">
        <v>2.2000000000000002</v>
      </c>
      <c r="I81" s="48">
        <v>3.5405568000000005</v>
      </c>
      <c r="J81" s="45" t="s">
        <v>152</v>
      </c>
      <c r="K81" s="49" t="s">
        <v>53</v>
      </c>
      <c r="L81" s="45" t="s">
        <v>54</v>
      </c>
      <c r="M81" s="49"/>
      <c r="N81" s="50" t="s">
        <v>54</v>
      </c>
      <c r="O81" s="45"/>
      <c r="P81" s="43" t="s">
        <v>442</v>
      </c>
      <c r="Q81" s="45" t="s">
        <v>56</v>
      </c>
      <c r="R81" s="51">
        <v>0.9</v>
      </c>
      <c r="S81" s="52"/>
      <c r="T81" s="46" t="s">
        <v>443</v>
      </c>
      <c r="U81" s="54" t="s">
        <v>58</v>
      </c>
      <c r="V81" s="43" t="s">
        <v>59</v>
      </c>
      <c r="W81" s="55">
        <v>2.75</v>
      </c>
      <c r="X81" s="55">
        <v>2.75</v>
      </c>
      <c r="Y81" s="56">
        <v>1.21</v>
      </c>
      <c r="Z81" s="55">
        <v>16</v>
      </c>
      <c r="AA81" s="55">
        <v>5</v>
      </c>
      <c r="AB81" s="56">
        <v>3</v>
      </c>
      <c r="AC81" s="59"/>
      <c r="AD81" s="59"/>
      <c r="AE81" s="59"/>
    </row>
    <row r="82" spans="1:31" s="21" customFormat="1" x14ac:dyDescent="0.3">
      <c r="A82" s="43" t="s">
        <v>429</v>
      </c>
      <c r="B82" s="43" t="s">
        <v>444</v>
      </c>
      <c r="C82" s="45">
        <v>180</v>
      </c>
      <c r="D82" s="46" t="s">
        <v>445</v>
      </c>
      <c r="E82" s="43" t="s">
        <v>446</v>
      </c>
      <c r="F82" s="43" t="s">
        <v>433</v>
      </c>
      <c r="G82" s="43" t="s">
        <v>447</v>
      </c>
      <c r="H82" s="47">
        <v>0.5</v>
      </c>
      <c r="I82" s="48">
        <v>0.80467200000000005</v>
      </c>
      <c r="J82" s="45" t="s">
        <v>152</v>
      </c>
      <c r="K82" s="49" t="s">
        <v>53</v>
      </c>
      <c r="L82" s="45" t="s">
        <v>54</v>
      </c>
      <c r="M82" s="84" t="s">
        <v>102</v>
      </c>
      <c r="N82" s="50"/>
      <c r="O82" s="45"/>
      <c r="P82" s="43" t="s">
        <v>448</v>
      </c>
      <c r="Q82" s="45" t="s">
        <v>56</v>
      </c>
      <c r="R82" s="51">
        <v>0.2</v>
      </c>
      <c r="S82" s="52"/>
      <c r="T82" s="46" t="s">
        <v>449</v>
      </c>
      <c r="U82" s="54" t="s">
        <v>58</v>
      </c>
      <c r="V82" s="43" t="s">
        <v>59</v>
      </c>
      <c r="W82" s="55">
        <v>3.75</v>
      </c>
      <c r="X82" s="55">
        <v>3.75</v>
      </c>
      <c r="Y82" s="56">
        <v>6.44</v>
      </c>
      <c r="Z82" s="93" t="s">
        <v>450</v>
      </c>
      <c r="AA82" s="93" t="s">
        <v>450</v>
      </c>
      <c r="AB82" s="56"/>
      <c r="AC82" s="59"/>
      <c r="AD82" s="59"/>
      <c r="AE82" s="59"/>
    </row>
    <row r="83" spans="1:31" s="21" customFormat="1" x14ac:dyDescent="0.3">
      <c r="A83" s="43" t="s">
        <v>429</v>
      </c>
      <c r="B83" s="43" t="s">
        <v>451</v>
      </c>
      <c r="C83" s="45">
        <v>181</v>
      </c>
      <c r="D83" s="46" t="s">
        <v>445</v>
      </c>
      <c r="E83" s="43" t="s">
        <v>452</v>
      </c>
      <c r="F83" s="43" t="s">
        <v>433</v>
      </c>
      <c r="G83" s="43" t="s">
        <v>453</v>
      </c>
      <c r="H83" s="47">
        <v>0.2</v>
      </c>
      <c r="I83" s="48">
        <v>0.32186880000000007</v>
      </c>
      <c r="J83" s="45" t="s">
        <v>152</v>
      </c>
      <c r="K83" s="49" t="s">
        <v>53</v>
      </c>
      <c r="L83" s="45" t="s">
        <v>54</v>
      </c>
      <c r="M83" s="49"/>
      <c r="N83" s="50"/>
      <c r="O83" s="72"/>
      <c r="P83" s="43" t="s">
        <v>448</v>
      </c>
      <c r="Q83" s="45" t="s">
        <v>56</v>
      </c>
      <c r="R83" s="51">
        <v>0.1</v>
      </c>
      <c r="S83" s="52"/>
      <c r="T83" s="46" t="s">
        <v>449</v>
      </c>
      <c r="U83" s="54" t="s">
        <v>58</v>
      </c>
      <c r="V83" s="43" t="s">
        <v>59</v>
      </c>
      <c r="W83" s="55">
        <v>3.75</v>
      </c>
      <c r="X83" s="55">
        <v>3.75</v>
      </c>
      <c r="Y83" s="56">
        <v>13.75</v>
      </c>
      <c r="Z83" s="93" t="s">
        <v>450</v>
      </c>
      <c r="AA83" s="93" t="s">
        <v>450</v>
      </c>
      <c r="AB83" s="56"/>
      <c r="AC83" s="59"/>
      <c r="AD83" s="59"/>
      <c r="AE83" s="59"/>
    </row>
    <row r="84" spans="1:31" s="21" customFormat="1" ht="26" x14ac:dyDescent="0.3">
      <c r="A84" s="43" t="s">
        <v>429</v>
      </c>
      <c r="B84" s="44" t="s">
        <v>454</v>
      </c>
      <c r="C84" s="45">
        <v>182</v>
      </c>
      <c r="D84" s="46" t="s">
        <v>455</v>
      </c>
      <c r="E84" s="43" t="s">
        <v>456</v>
      </c>
      <c r="F84" s="43" t="s">
        <v>440</v>
      </c>
      <c r="G84" s="43" t="s">
        <v>457</v>
      </c>
      <c r="H84" s="47">
        <v>2.2000000000000002</v>
      </c>
      <c r="I84" s="48">
        <v>3.5</v>
      </c>
      <c r="J84" s="45" t="s">
        <v>152</v>
      </c>
      <c r="K84" s="49" t="s">
        <v>66</v>
      </c>
      <c r="L84" s="45" t="s">
        <v>54</v>
      </c>
      <c r="M84" s="49"/>
      <c r="N84" s="50" t="s">
        <v>54</v>
      </c>
      <c r="O84" s="45" t="s">
        <v>54</v>
      </c>
      <c r="P84" s="43"/>
      <c r="Q84" s="45" t="s">
        <v>56</v>
      </c>
      <c r="R84" s="51">
        <v>1.6</v>
      </c>
      <c r="S84" s="52"/>
      <c r="T84" s="46" t="s">
        <v>458</v>
      </c>
      <c r="U84" s="54" t="s">
        <v>58</v>
      </c>
      <c r="V84" s="43" t="s">
        <v>59</v>
      </c>
      <c r="W84" s="55">
        <v>2.73</v>
      </c>
      <c r="X84" s="55">
        <v>2.73</v>
      </c>
      <c r="Y84" s="56">
        <v>1.1399999999999999</v>
      </c>
      <c r="Z84" s="55">
        <v>23.4</v>
      </c>
      <c r="AA84" s="55">
        <v>7.88</v>
      </c>
      <c r="AB84" s="56">
        <v>7.16</v>
      </c>
      <c r="AC84" s="59"/>
      <c r="AD84" s="59"/>
      <c r="AE84" s="59"/>
    </row>
    <row r="85" spans="1:31" s="21" customFormat="1" ht="52" x14ac:dyDescent="0.3">
      <c r="A85" s="43" t="s">
        <v>459</v>
      </c>
      <c r="B85" s="43" t="s">
        <v>460</v>
      </c>
      <c r="C85" s="45">
        <v>207</v>
      </c>
      <c r="D85" s="46" t="s">
        <v>461</v>
      </c>
      <c r="E85" s="43" t="s">
        <v>462</v>
      </c>
      <c r="F85" s="43" t="s">
        <v>463</v>
      </c>
      <c r="G85" s="43" t="s">
        <v>464</v>
      </c>
      <c r="H85" s="47">
        <v>0.64</v>
      </c>
      <c r="I85" s="48">
        <v>1.02998016</v>
      </c>
      <c r="J85" s="45" t="s">
        <v>52</v>
      </c>
      <c r="K85" s="49" t="s">
        <v>66</v>
      </c>
      <c r="L85" s="45"/>
      <c r="M85" s="49"/>
      <c r="N85" s="50" t="s">
        <v>54</v>
      </c>
      <c r="O85" s="45" t="s">
        <v>54</v>
      </c>
      <c r="P85" s="43"/>
      <c r="Q85" s="45" t="s">
        <v>56</v>
      </c>
      <c r="R85" s="51"/>
      <c r="S85" s="52"/>
      <c r="T85" s="127" t="s">
        <v>465</v>
      </c>
      <c r="U85" s="54" t="s">
        <v>87</v>
      </c>
      <c r="V85" s="43" t="s">
        <v>59</v>
      </c>
      <c r="W85" s="55">
        <v>2</v>
      </c>
      <c r="X85" s="55">
        <v>1</v>
      </c>
      <c r="Y85" s="56">
        <v>1.65</v>
      </c>
      <c r="Z85" s="55">
        <v>14</v>
      </c>
      <c r="AA85" s="55">
        <v>3</v>
      </c>
      <c r="AB85" s="56" t="s">
        <v>466</v>
      </c>
      <c r="AC85" s="59"/>
      <c r="AD85" s="59"/>
      <c r="AE85" s="59"/>
    </row>
    <row r="86" spans="1:31" s="8" customFormat="1" ht="130" x14ac:dyDescent="0.3">
      <c r="A86" s="43" t="s">
        <v>459</v>
      </c>
      <c r="B86" s="44" t="s">
        <v>467</v>
      </c>
      <c r="C86" s="45">
        <v>284</v>
      </c>
      <c r="D86" s="46" t="s">
        <v>468</v>
      </c>
      <c r="E86" s="43" t="s">
        <v>469</v>
      </c>
      <c r="F86" s="43" t="s">
        <v>463</v>
      </c>
      <c r="G86" s="43" t="s">
        <v>470</v>
      </c>
      <c r="H86" s="47">
        <v>0.98</v>
      </c>
      <c r="I86" s="48">
        <v>1.5771571200000001</v>
      </c>
      <c r="J86" s="45" t="s">
        <v>52</v>
      </c>
      <c r="K86" s="49" t="s">
        <v>53</v>
      </c>
      <c r="L86" s="45"/>
      <c r="M86" s="49"/>
      <c r="N86" s="50" t="s">
        <v>54</v>
      </c>
      <c r="O86" s="45"/>
      <c r="P86" s="128" t="s">
        <v>471</v>
      </c>
      <c r="Q86" s="45" t="s">
        <v>56</v>
      </c>
      <c r="R86" s="51"/>
      <c r="S86" s="52"/>
      <c r="T86" s="129" t="s">
        <v>472</v>
      </c>
      <c r="U86" s="54" t="s">
        <v>87</v>
      </c>
      <c r="V86" s="43" t="s">
        <v>59</v>
      </c>
      <c r="W86" s="55">
        <v>3</v>
      </c>
      <c r="X86" s="55">
        <v>0.8</v>
      </c>
      <c r="Y86" s="56">
        <v>0.82</v>
      </c>
      <c r="Z86" s="55">
        <v>11</v>
      </c>
      <c r="AA86" s="55">
        <v>2</v>
      </c>
      <c r="AB86" s="56" t="s">
        <v>466</v>
      </c>
      <c r="AC86" s="79"/>
      <c r="AD86" s="79"/>
      <c r="AE86" s="79"/>
    </row>
    <row r="87" spans="1:31" s="21" customFormat="1" x14ac:dyDescent="0.3">
      <c r="A87" s="43" t="s">
        <v>473</v>
      </c>
      <c r="B87" s="43" t="s">
        <v>474</v>
      </c>
      <c r="C87" s="45">
        <v>289</v>
      </c>
      <c r="D87" s="46" t="s">
        <v>475</v>
      </c>
      <c r="E87" s="43" t="s">
        <v>476</v>
      </c>
      <c r="F87" s="43" t="s">
        <v>477</v>
      </c>
      <c r="G87" s="43" t="s">
        <v>478</v>
      </c>
      <c r="H87" s="47">
        <v>1.72</v>
      </c>
      <c r="I87" s="48">
        <v>2.7680716800000003</v>
      </c>
      <c r="J87" s="45" t="s">
        <v>101</v>
      </c>
      <c r="K87" s="49" t="s">
        <v>53</v>
      </c>
      <c r="L87" s="45" t="s">
        <v>54</v>
      </c>
      <c r="M87" s="49"/>
      <c r="N87" s="50" t="s">
        <v>54</v>
      </c>
      <c r="O87" s="45"/>
      <c r="P87" s="43" t="s">
        <v>479</v>
      </c>
      <c r="Q87" s="45" t="s">
        <v>56</v>
      </c>
      <c r="R87" s="51"/>
      <c r="S87" s="52"/>
      <c r="T87" s="46" t="s">
        <v>480</v>
      </c>
      <c r="U87" s="54" t="s">
        <v>58</v>
      </c>
      <c r="V87" s="43" t="s">
        <v>59</v>
      </c>
      <c r="W87" s="55">
        <v>3.65</v>
      </c>
      <c r="X87" s="55">
        <v>3.65</v>
      </c>
      <c r="Y87" s="56">
        <v>2.12</v>
      </c>
      <c r="Z87" s="55">
        <v>12.3</v>
      </c>
      <c r="AA87" s="55">
        <v>7.25</v>
      </c>
      <c r="AB87" s="56">
        <v>5.68</v>
      </c>
      <c r="AC87" s="59"/>
      <c r="AD87" s="59"/>
      <c r="AE87" s="59"/>
    </row>
    <row r="88" spans="1:31" s="21" customFormat="1" x14ac:dyDescent="0.3">
      <c r="A88" s="43" t="s">
        <v>481</v>
      </c>
      <c r="B88" s="43" t="s">
        <v>482</v>
      </c>
      <c r="C88" s="45">
        <v>218</v>
      </c>
      <c r="D88" s="46" t="s">
        <v>483</v>
      </c>
      <c r="E88" s="43" t="s">
        <v>484</v>
      </c>
      <c r="F88" s="43" t="s">
        <v>485</v>
      </c>
      <c r="G88" s="43" t="s">
        <v>486</v>
      </c>
      <c r="H88" s="47">
        <v>2.2000000000000002</v>
      </c>
      <c r="I88" s="48">
        <v>3.5405568000000005</v>
      </c>
      <c r="J88" s="45" t="s">
        <v>152</v>
      </c>
      <c r="K88" s="49" t="s">
        <v>53</v>
      </c>
      <c r="L88" s="45" t="s">
        <v>54</v>
      </c>
      <c r="M88" s="49"/>
      <c r="N88" s="50" t="s">
        <v>54</v>
      </c>
      <c r="O88" s="45" t="s">
        <v>54</v>
      </c>
      <c r="P88" s="43" t="s">
        <v>487</v>
      </c>
      <c r="Q88" s="45" t="s">
        <v>56</v>
      </c>
      <c r="R88" s="51"/>
      <c r="S88" s="52"/>
      <c r="T88" s="46" t="s">
        <v>488</v>
      </c>
      <c r="U88" s="54" t="s">
        <v>58</v>
      </c>
      <c r="V88" s="43" t="s">
        <v>59</v>
      </c>
      <c r="W88" s="55">
        <v>4</v>
      </c>
      <c r="X88" s="55">
        <v>0.83</v>
      </c>
      <c r="Y88" s="56">
        <v>0.62</v>
      </c>
      <c r="Z88" s="55">
        <v>20</v>
      </c>
      <c r="AA88" s="55">
        <v>6</v>
      </c>
      <c r="AB88" s="56">
        <v>3.48</v>
      </c>
      <c r="AC88" s="59"/>
      <c r="AD88" s="59"/>
      <c r="AE88" s="59"/>
    </row>
    <row r="89" spans="1:31" s="21" customFormat="1" ht="143" x14ac:dyDescent="0.3">
      <c r="A89" s="43" t="s">
        <v>481</v>
      </c>
      <c r="B89" s="43" t="s">
        <v>684</v>
      </c>
      <c r="C89" s="45">
        <v>368</v>
      </c>
      <c r="D89" s="46" t="s">
        <v>685</v>
      </c>
      <c r="E89" s="43" t="s">
        <v>686</v>
      </c>
      <c r="F89" s="43"/>
      <c r="G89" s="43" t="s">
        <v>686</v>
      </c>
      <c r="H89" s="47">
        <v>0.05</v>
      </c>
      <c r="I89" s="48">
        <v>0.08</v>
      </c>
      <c r="J89" s="45" t="s">
        <v>152</v>
      </c>
      <c r="K89" s="49" t="s">
        <v>53</v>
      </c>
      <c r="L89" s="45" t="s">
        <v>54</v>
      </c>
      <c r="M89" s="49" t="s">
        <v>94</v>
      </c>
      <c r="N89" s="50"/>
      <c r="O89" s="45" t="s">
        <v>54</v>
      </c>
      <c r="P89" s="43" t="s">
        <v>487</v>
      </c>
      <c r="Q89" s="45" t="s">
        <v>56</v>
      </c>
      <c r="R89" s="51"/>
      <c r="S89" s="52"/>
      <c r="T89" s="46" t="s">
        <v>687</v>
      </c>
      <c r="U89" s="54" t="s">
        <v>688</v>
      </c>
      <c r="V89" s="43" t="s">
        <v>59</v>
      </c>
      <c r="W89" s="55" t="s">
        <v>190</v>
      </c>
      <c r="X89" s="55" t="s">
        <v>190</v>
      </c>
      <c r="Y89" s="56" t="s">
        <v>190</v>
      </c>
      <c r="Z89" s="55" t="s">
        <v>689</v>
      </c>
      <c r="AA89" s="55">
        <v>0</v>
      </c>
      <c r="AB89" s="56" t="s">
        <v>690</v>
      </c>
      <c r="AC89" s="59"/>
      <c r="AD89" s="59"/>
      <c r="AE89" s="59"/>
    </row>
    <row r="90" spans="1:31" s="21" customFormat="1" ht="143" x14ac:dyDescent="0.3">
      <c r="A90" s="43" t="s">
        <v>481</v>
      </c>
      <c r="B90" s="43" t="s">
        <v>691</v>
      </c>
      <c r="C90" s="45">
        <v>368</v>
      </c>
      <c r="D90" s="46" t="s">
        <v>685</v>
      </c>
      <c r="E90" s="43" t="s">
        <v>686</v>
      </c>
      <c r="F90" s="43"/>
      <c r="G90" s="43" t="s">
        <v>686</v>
      </c>
      <c r="H90" s="47">
        <v>0.05</v>
      </c>
      <c r="I90" s="48">
        <v>0.08</v>
      </c>
      <c r="J90" s="45" t="s">
        <v>152</v>
      </c>
      <c r="K90" s="49" t="s">
        <v>53</v>
      </c>
      <c r="L90" s="45" t="s">
        <v>54</v>
      </c>
      <c r="M90" s="49" t="s">
        <v>112</v>
      </c>
      <c r="N90" s="50"/>
      <c r="O90" s="45" t="s">
        <v>54</v>
      </c>
      <c r="P90" s="43" t="s">
        <v>487</v>
      </c>
      <c r="Q90" s="45" t="s">
        <v>56</v>
      </c>
      <c r="R90" s="51"/>
      <c r="S90" s="52"/>
      <c r="T90" s="46" t="s">
        <v>687</v>
      </c>
      <c r="U90" s="54" t="s">
        <v>688</v>
      </c>
      <c r="V90" s="43" t="s">
        <v>59</v>
      </c>
      <c r="W90" s="55" t="s">
        <v>190</v>
      </c>
      <c r="X90" s="55" t="s">
        <v>190</v>
      </c>
      <c r="Y90" s="56" t="s">
        <v>190</v>
      </c>
      <c r="Z90" s="55" t="s">
        <v>689</v>
      </c>
      <c r="AA90" s="55">
        <v>0</v>
      </c>
      <c r="AB90" s="56" t="s">
        <v>690</v>
      </c>
      <c r="AC90" s="59"/>
      <c r="AD90" s="59"/>
      <c r="AE90" s="59"/>
    </row>
    <row r="91" spans="1:31" s="21" customFormat="1" ht="143" x14ac:dyDescent="0.3">
      <c r="A91" s="43" t="s">
        <v>481</v>
      </c>
      <c r="B91" s="43" t="s">
        <v>692</v>
      </c>
      <c r="C91" s="45">
        <v>368</v>
      </c>
      <c r="D91" s="46" t="s">
        <v>685</v>
      </c>
      <c r="E91" s="43" t="s">
        <v>693</v>
      </c>
      <c r="F91" s="43"/>
      <c r="G91" s="43" t="s">
        <v>693</v>
      </c>
      <c r="H91" s="47">
        <v>0.02</v>
      </c>
      <c r="I91" s="48">
        <v>0.03</v>
      </c>
      <c r="J91" s="45" t="s">
        <v>152</v>
      </c>
      <c r="K91" s="49" t="s">
        <v>53</v>
      </c>
      <c r="L91" s="45" t="s">
        <v>54</v>
      </c>
      <c r="M91" s="49" t="s">
        <v>94</v>
      </c>
      <c r="N91" s="50"/>
      <c r="O91" s="45" t="s">
        <v>54</v>
      </c>
      <c r="P91" s="43" t="s">
        <v>487</v>
      </c>
      <c r="Q91" s="45" t="s">
        <v>56</v>
      </c>
      <c r="R91" s="51"/>
      <c r="S91" s="52"/>
      <c r="T91" s="46" t="s">
        <v>687</v>
      </c>
      <c r="U91" s="54" t="s">
        <v>688</v>
      </c>
      <c r="V91" s="43" t="s">
        <v>59</v>
      </c>
      <c r="W91" s="55" t="s">
        <v>190</v>
      </c>
      <c r="X91" s="55" t="s">
        <v>190</v>
      </c>
      <c r="Y91" s="56" t="s">
        <v>190</v>
      </c>
      <c r="Z91" s="55" t="s">
        <v>694</v>
      </c>
      <c r="AA91" s="55">
        <v>0</v>
      </c>
      <c r="AB91" s="56" t="s">
        <v>690</v>
      </c>
      <c r="AC91" s="59"/>
      <c r="AD91" s="59"/>
      <c r="AE91" s="59"/>
    </row>
    <row r="92" spans="1:31" s="21" customFormat="1" ht="143" x14ac:dyDescent="0.3">
      <c r="A92" s="43" t="s">
        <v>481</v>
      </c>
      <c r="B92" s="43" t="s">
        <v>695</v>
      </c>
      <c r="C92" s="45">
        <v>368</v>
      </c>
      <c r="D92" s="46" t="s">
        <v>685</v>
      </c>
      <c r="E92" s="43" t="s">
        <v>693</v>
      </c>
      <c r="F92" s="43"/>
      <c r="G92" s="43" t="s">
        <v>693</v>
      </c>
      <c r="H92" s="47">
        <v>0.02</v>
      </c>
      <c r="I92" s="48">
        <v>0.03</v>
      </c>
      <c r="J92" s="45" t="s">
        <v>152</v>
      </c>
      <c r="K92" s="49" t="s">
        <v>53</v>
      </c>
      <c r="L92" s="45" t="s">
        <v>54</v>
      </c>
      <c r="M92" s="49" t="s">
        <v>112</v>
      </c>
      <c r="N92" s="50"/>
      <c r="O92" s="45" t="s">
        <v>54</v>
      </c>
      <c r="P92" s="43" t="s">
        <v>487</v>
      </c>
      <c r="Q92" s="45" t="s">
        <v>56</v>
      </c>
      <c r="R92" s="51"/>
      <c r="S92" s="52"/>
      <c r="T92" s="46" t="s">
        <v>687</v>
      </c>
      <c r="U92" s="54" t="s">
        <v>688</v>
      </c>
      <c r="V92" s="43" t="s">
        <v>59</v>
      </c>
      <c r="W92" s="55" t="s">
        <v>190</v>
      </c>
      <c r="X92" s="55" t="s">
        <v>190</v>
      </c>
      <c r="Y92" s="56" t="s">
        <v>190</v>
      </c>
      <c r="Z92" s="55" t="s">
        <v>694</v>
      </c>
      <c r="AA92" s="55">
        <v>0</v>
      </c>
      <c r="AB92" s="56" t="s">
        <v>690</v>
      </c>
      <c r="AC92" s="59"/>
      <c r="AD92" s="59"/>
      <c r="AE92" s="59"/>
    </row>
    <row r="93" spans="1:31" s="21" customFormat="1" ht="143" x14ac:dyDescent="0.3">
      <c r="A93" s="43" t="s">
        <v>481</v>
      </c>
      <c r="B93" s="43" t="s">
        <v>696</v>
      </c>
      <c r="C93" s="45">
        <v>368</v>
      </c>
      <c r="D93" s="46" t="s">
        <v>685</v>
      </c>
      <c r="E93" s="43" t="s">
        <v>697</v>
      </c>
      <c r="F93" s="43"/>
      <c r="G93" s="43" t="s">
        <v>697</v>
      </c>
      <c r="H93" s="47">
        <v>1.5814393939393941E-2</v>
      </c>
      <c r="I93" s="48">
        <v>2.5450800000000006E-2</v>
      </c>
      <c r="J93" s="45" t="s">
        <v>152</v>
      </c>
      <c r="K93" s="49" t="s">
        <v>53</v>
      </c>
      <c r="L93" s="45" t="s">
        <v>54</v>
      </c>
      <c r="M93" s="49" t="s">
        <v>94</v>
      </c>
      <c r="N93" s="50"/>
      <c r="O93" s="45" t="s">
        <v>54</v>
      </c>
      <c r="P93" s="43" t="s">
        <v>487</v>
      </c>
      <c r="Q93" s="45" t="s">
        <v>56</v>
      </c>
      <c r="R93" s="51"/>
      <c r="S93" s="52"/>
      <c r="T93" s="46" t="s">
        <v>687</v>
      </c>
      <c r="U93" s="54" t="s">
        <v>688</v>
      </c>
      <c r="V93" s="43" t="s">
        <v>59</v>
      </c>
      <c r="W93" s="55" t="s">
        <v>190</v>
      </c>
      <c r="X93" s="55" t="s">
        <v>190</v>
      </c>
      <c r="Y93" s="56" t="s">
        <v>190</v>
      </c>
      <c r="Z93" s="55" t="s">
        <v>698</v>
      </c>
      <c r="AA93" s="55">
        <v>0</v>
      </c>
      <c r="AB93" s="56" t="s">
        <v>690</v>
      </c>
      <c r="AC93" s="59"/>
      <c r="AD93" s="59"/>
      <c r="AE93" s="59"/>
    </row>
    <row r="94" spans="1:31" s="21" customFormat="1" ht="143" x14ac:dyDescent="0.3">
      <c r="A94" s="43" t="s">
        <v>481</v>
      </c>
      <c r="B94" s="43" t="s">
        <v>699</v>
      </c>
      <c r="C94" s="45">
        <v>368</v>
      </c>
      <c r="D94" s="46" t="s">
        <v>685</v>
      </c>
      <c r="E94" s="43" t="s">
        <v>697</v>
      </c>
      <c r="F94" s="43"/>
      <c r="G94" s="43" t="s">
        <v>697</v>
      </c>
      <c r="H94" s="47">
        <v>4.5765151515151509E-2</v>
      </c>
      <c r="I94" s="48">
        <v>7.3651872000000007E-2</v>
      </c>
      <c r="J94" s="45" t="s">
        <v>152</v>
      </c>
      <c r="K94" s="49" t="s">
        <v>53</v>
      </c>
      <c r="L94" s="45" t="s">
        <v>54</v>
      </c>
      <c r="M94" s="49" t="s">
        <v>94</v>
      </c>
      <c r="N94" s="50"/>
      <c r="O94" s="45" t="s">
        <v>54</v>
      </c>
      <c r="P94" s="43" t="s">
        <v>487</v>
      </c>
      <c r="Q94" s="45" t="s">
        <v>56</v>
      </c>
      <c r="R94" s="51"/>
      <c r="S94" s="52"/>
      <c r="T94" s="46" t="s">
        <v>687</v>
      </c>
      <c r="U94" s="54" t="s">
        <v>688</v>
      </c>
      <c r="V94" s="43" t="s">
        <v>59</v>
      </c>
      <c r="W94" s="55" t="s">
        <v>190</v>
      </c>
      <c r="X94" s="55" t="s">
        <v>190</v>
      </c>
      <c r="Y94" s="56" t="s">
        <v>190</v>
      </c>
      <c r="Z94" s="55" t="s">
        <v>700</v>
      </c>
      <c r="AA94" s="55">
        <v>0</v>
      </c>
      <c r="AB94" s="56" t="s">
        <v>690</v>
      </c>
      <c r="AC94" s="59"/>
      <c r="AD94" s="59"/>
      <c r="AE94" s="59"/>
    </row>
    <row r="95" spans="1:31" s="21" customFormat="1" ht="143" x14ac:dyDescent="0.3">
      <c r="A95" s="43" t="s">
        <v>481</v>
      </c>
      <c r="B95" s="43" t="s">
        <v>701</v>
      </c>
      <c r="C95" s="45">
        <v>368</v>
      </c>
      <c r="D95" s="46" t="s">
        <v>685</v>
      </c>
      <c r="E95" s="43" t="s">
        <v>697</v>
      </c>
      <c r="F95" s="43"/>
      <c r="G95" s="43" t="s">
        <v>697</v>
      </c>
      <c r="H95" s="47">
        <v>1.5814393939393941E-2</v>
      </c>
      <c r="I95" s="48">
        <v>2.5450800000000006E-2</v>
      </c>
      <c r="J95" s="45" t="s">
        <v>152</v>
      </c>
      <c r="K95" s="49" t="s">
        <v>53</v>
      </c>
      <c r="L95" s="45" t="s">
        <v>54</v>
      </c>
      <c r="M95" s="49" t="s">
        <v>112</v>
      </c>
      <c r="N95" s="50"/>
      <c r="O95" s="45" t="s">
        <v>54</v>
      </c>
      <c r="P95" s="43" t="s">
        <v>487</v>
      </c>
      <c r="Q95" s="45" t="s">
        <v>56</v>
      </c>
      <c r="R95" s="51"/>
      <c r="S95" s="52"/>
      <c r="T95" s="46" t="s">
        <v>687</v>
      </c>
      <c r="U95" s="54" t="s">
        <v>688</v>
      </c>
      <c r="V95" s="43" t="s">
        <v>59</v>
      </c>
      <c r="W95" s="55" t="s">
        <v>190</v>
      </c>
      <c r="X95" s="55" t="s">
        <v>190</v>
      </c>
      <c r="Y95" s="56" t="s">
        <v>190</v>
      </c>
      <c r="Z95" s="55" t="s">
        <v>698</v>
      </c>
      <c r="AA95" s="55">
        <v>0</v>
      </c>
      <c r="AB95" s="56" t="s">
        <v>690</v>
      </c>
      <c r="AC95" s="59"/>
      <c r="AD95" s="59"/>
      <c r="AE95" s="59"/>
    </row>
    <row r="96" spans="1:31" s="21" customFormat="1" ht="143" x14ac:dyDescent="0.3">
      <c r="A96" s="43" t="s">
        <v>481</v>
      </c>
      <c r="B96" s="43" t="s">
        <v>702</v>
      </c>
      <c r="C96" s="45">
        <v>368</v>
      </c>
      <c r="D96" s="46" t="s">
        <v>685</v>
      </c>
      <c r="E96" s="43" t="s">
        <v>697</v>
      </c>
      <c r="F96" s="43"/>
      <c r="G96" s="43" t="s">
        <v>697</v>
      </c>
      <c r="H96" s="47">
        <v>4.5765151515151509E-2</v>
      </c>
      <c r="I96" s="48">
        <v>7.3651872000000007E-2</v>
      </c>
      <c r="J96" s="45" t="s">
        <v>152</v>
      </c>
      <c r="K96" s="49" t="s">
        <v>53</v>
      </c>
      <c r="L96" s="45" t="s">
        <v>54</v>
      </c>
      <c r="M96" s="49" t="s">
        <v>112</v>
      </c>
      <c r="N96" s="50"/>
      <c r="O96" s="45" t="s">
        <v>54</v>
      </c>
      <c r="P96" s="43" t="s">
        <v>487</v>
      </c>
      <c r="Q96" s="45" t="s">
        <v>56</v>
      </c>
      <c r="R96" s="51"/>
      <c r="S96" s="52"/>
      <c r="T96" s="46" t="s">
        <v>687</v>
      </c>
      <c r="U96" s="54" t="s">
        <v>688</v>
      </c>
      <c r="V96" s="43" t="s">
        <v>59</v>
      </c>
      <c r="W96" s="55" t="s">
        <v>190</v>
      </c>
      <c r="X96" s="55" t="s">
        <v>190</v>
      </c>
      <c r="Y96" s="56" t="s">
        <v>190</v>
      </c>
      <c r="Z96" s="55" t="s">
        <v>700</v>
      </c>
      <c r="AA96" s="55">
        <v>0</v>
      </c>
      <c r="AB96" s="56" t="s">
        <v>690</v>
      </c>
      <c r="AC96" s="59"/>
      <c r="AD96" s="59"/>
      <c r="AE96" s="59"/>
    </row>
    <row r="97" spans="1:31" s="21" customFormat="1" ht="143" x14ac:dyDescent="0.3">
      <c r="A97" s="43" t="s">
        <v>481</v>
      </c>
      <c r="B97" s="43" t="s">
        <v>703</v>
      </c>
      <c r="C97" s="45">
        <v>368</v>
      </c>
      <c r="D97" s="46" t="s">
        <v>685</v>
      </c>
      <c r="E97" s="43" t="s">
        <v>704</v>
      </c>
      <c r="F97" s="43"/>
      <c r="G97" s="43" t="s">
        <v>704</v>
      </c>
      <c r="H97" s="47">
        <v>9.0909090909090905E-3</v>
      </c>
      <c r="I97" s="48">
        <v>1.46304E-2</v>
      </c>
      <c r="J97" s="45" t="s">
        <v>152</v>
      </c>
      <c r="K97" s="49" t="s">
        <v>53</v>
      </c>
      <c r="L97" s="45" t="s">
        <v>54</v>
      </c>
      <c r="M97" s="49" t="s">
        <v>94</v>
      </c>
      <c r="N97" s="50"/>
      <c r="O97" s="45" t="s">
        <v>54</v>
      </c>
      <c r="P97" s="43" t="s">
        <v>487</v>
      </c>
      <c r="Q97" s="45" t="s">
        <v>56</v>
      </c>
      <c r="R97" s="51"/>
      <c r="S97" s="52"/>
      <c r="T97" s="46" t="s">
        <v>687</v>
      </c>
      <c r="U97" s="54" t="s">
        <v>688</v>
      </c>
      <c r="V97" s="43" t="s">
        <v>59</v>
      </c>
      <c r="W97" s="55" t="s">
        <v>190</v>
      </c>
      <c r="X97" s="55" t="s">
        <v>190</v>
      </c>
      <c r="Y97" s="56" t="s">
        <v>190</v>
      </c>
      <c r="Z97" s="55" t="s">
        <v>705</v>
      </c>
      <c r="AA97" s="55">
        <v>0</v>
      </c>
      <c r="AB97" s="56" t="s">
        <v>690</v>
      </c>
      <c r="AC97" s="59"/>
      <c r="AD97" s="59"/>
      <c r="AE97" s="59"/>
    </row>
    <row r="98" spans="1:31" s="21" customFormat="1" ht="143" x14ac:dyDescent="0.3">
      <c r="A98" s="43" t="s">
        <v>481</v>
      </c>
      <c r="B98" s="43" t="s">
        <v>706</v>
      </c>
      <c r="C98" s="45">
        <v>368</v>
      </c>
      <c r="D98" s="46" t="s">
        <v>685</v>
      </c>
      <c r="E98" s="43" t="s">
        <v>704</v>
      </c>
      <c r="F98" s="43"/>
      <c r="G98" s="43" t="s">
        <v>704</v>
      </c>
      <c r="H98" s="47">
        <v>9.0909090909090905E-3</v>
      </c>
      <c r="I98" s="48">
        <v>1.46304E-2</v>
      </c>
      <c r="J98" s="45" t="s">
        <v>152</v>
      </c>
      <c r="K98" s="49" t="s">
        <v>53</v>
      </c>
      <c r="L98" s="45" t="s">
        <v>54</v>
      </c>
      <c r="M98" s="49" t="s">
        <v>112</v>
      </c>
      <c r="N98" s="50"/>
      <c r="O98" s="45" t="s">
        <v>54</v>
      </c>
      <c r="P98" s="43" t="s">
        <v>487</v>
      </c>
      <c r="Q98" s="45" t="s">
        <v>56</v>
      </c>
      <c r="R98" s="51"/>
      <c r="S98" s="52"/>
      <c r="T98" s="46" t="s">
        <v>687</v>
      </c>
      <c r="U98" s="54" t="s">
        <v>688</v>
      </c>
      <c r="V98" s="43" t="s">
        <v>59</v>
      </c>
      <c r="W98" s="55" t="s">
        <v>190</v>
      </c>
      <c r="X98" s="55" t="s">
        <v>190</v>
      </c>
      <c r="Y98" s="56" t="s">
        <v>190</v>
      </c>
      <c r="Z98" s="55" t="s">
        <v>705</v>
      </c>
      <c r="AA98" s="55">
        <v>0</v>
      </c>
      <c r="AB98" s="56" t="s">
        <v>690</v>
      </c>
      <c r="AC98" s="59"/>
      <c r="AD98" s="59"/>
      <c r="AE98" s="59"/>
    </row>
    <row r="99" spans="1:31" s="21" customFormat="1" ht="143" x14ac:dyDescent="0.3">
      <c r="A99" s="43" t="s">
        <v>481</v>
      </c>
      <c r="B99" s="43" t="s">
        <v>707</v>
      </c>
      <c r="C99" s="45">
        <v>368</v>
      </c>
      <c r="D99" s="46" t="s">
        <v>685</v>
      </c>
      <c r="E99" s="43" t="s">
        <v>708</v>
      </c>
      <c r="F99" s="43"/>
      <c r="G99" s="43" t="s">
        <v>708</v>
      </c>
      <c r="H99" s="47">
        <v>1.6066856060606059E-2</v>
      </c>
      <c r="I99" s="48">
        <v>2.58570984E-2</v>
      </c>
      <c r="J99" s="45" t="s">
        <v>152</v>
      </c>
      <c r="K99" s="49" t="s">
        <v>53</v>
      </c>
      <c r="L99" s="45" t="s">
        <v>54</v>
      </c>
      <c r="M99" s="49" t="s">
        <v>94</v>
      </c>
      <c r="N99" s="50"/>
      <c r="O99" s="45" t="s">
        <v>54</v>
      </c>
      <c r="P99" s="43" t="s">
        <v>487</v>
      </c>
      <c r="Q99" s="45" t="s">
        <v>56</v>
      </c>
      <c r="R99" s="51"/>
      <c r="S99" s="52"/>
      <c r="T99" s="46" t="s">
        <v>687</v>
      </c>
      <c r="U99" s="54" t="s">
        <v>688</v>
      </c>
      <c r="V99" s="43" t="s">
        <v>59</v>
      </c>
      <c r="W99" s="55" t="s">
        <v>190</v>
      </c>
      <c r="X99" s="55" t="s">
        <v>190</v>
      </c>
      <c r="Y99" s="56" t="s">
        <v>190</v>
      </c>
      <c r="Z99" s="55" t="s">
        <v>709</v>
      </c>
      <c r="AA99" s="55">
        <v>0</v>
      </c>
      <c r="AB99" s="56" t="s">
        <v>690</v>
      </c>
      <c r="AC99" s="59"/>
      <c r="AD99" s="59"/>
      <c r="AE99" s="59"/>
    </row>
    <row r="100" spans="1:31" s="21" customFormat="1" ht="143" x14ac:dyDescent="0.3">
      <c r="A100" s="43" t="s">
        <v>481</v>
      </c>
      <c r="B100" s="43" t="s">
        <v>710</v>
      </c>
      <c r="C100" s="45">
        <v>368</v>
      </c>
      <c r="D100" s="46" t="s">
        <v>685</v>
      </c>
      <c r="E100" s="43" t="s">
        <v>708</v>
      </c>
      <c r="F100" s="43"/>
      <c r="G100" s="43" t="s">
        <v>708</v>
      </c>
      <c r="H100" s="47">
        <v>3.1091477272727271E-2</v>
      </c>
      <c r="I100" s="48">
        <v>5.0036882400000003E-2</v>
      </c>
      <c r="J100" s="45" t="s">
        <v>152</v>
      </c>
      <c r="K100" s="49" t="s">
        <v>53</v>
      </c>
      <c r="L100" s="45" t="s">
        <v>54</v>
      </c>
      <c r="M100" s="49" t="s">
        <v>94</v>
      </c>
      <c r="N100" s="50"/>
      <c r="O100" s="45" t="s">
        <v>54</v>
      </c>
      <c r="P100" s="43" t="s">
        <v>487</v>
      </c>
      <c r="Q100" s="45" t="s">
        <v>56</v>
      </c>
      <c r="R100" s="51"/>
      <c r="S100" s="52"/>
      <c r="T100" s="46" t="s">
        <v>687</v>
      </c>
      <c r="U100" s="54" t="s">
        <v>688</v>
      </c>
      <c r="V100" s="43" t="s">
        <v>59</v>
      </c>
      <c r="W100" s="55" t="s">
        <v>190</v>
      </c>
      <c r="X100" s="55" t="s">
        <v>190</v>
      </c>
      <c r="Y100" s="56" t="s">
        <v>190</v>
      </c>
      <c r="Z100" s="55" t="s">
        <v>711</v>
      </c>
      <c r="AA100" s="55">
        <v>0</v>
      </c>
      <c r="AB100" s="56" t="s">
        <v>690</v>
      </c>
      <c r="AC100" s="59"/>
      <c r="AD100" s="59"/>
      <c r="AE100" s="59"/>
    </row>
    <row r="101" spans="1:31" s="21" customFormat="1" ht="143" x14ac:dyDescent="0.3">
      <c r="A101" s="43" t="s">
        <v>481</v>
      </c>
      <c r="B101" s="43" t="s">
        <v>712</v>
      </c>
      <c r="C101" s="45">
        <v>368</v>
      </c>
      <c r="D101" s="46" t="s">
        <v>685</v>
      </c>
      <c r="E101" s="43" t="s">
        <v>708</v>
      </c>
      <c r="F101" s="43"/>
      <c r="G101" s="43" t="s">
        <v>708</v>
      </c>
      <c r="H101" s="47">
        <v>1.6066856060606059E-2</v>
      </c>
      <c r="I101" s="48">
        <v>2.58570984E-2</v>
      </c>
      <c r="J101" s="45" t="s">
        <v>152</v>
      </c>
      <c r="K101" s="49" t="s">
        <v>53</v>
      </c>
      <c r="L101" s="45" t="s">
        <v>54</v>
      </c>
      <c r="M101" s="49" t="s">
        <v>112</v>
      </c>
      <c r="N101" s="50"/>
      <c r="O101" s="45" t="s">
        <v>54</v>
      </c>
      <c r="P101" s="43" t="s">
        <v>487</v>
      </c>
      <c r="Q101" s="45" t="s">
        <v>56</v>
      </c>
      <c r="R101" s="51"/>
      <c r="S101" s="52"/>
      <c r="T101" s="46" t="s">
        <v>687</v>
      </c>
      <c r="U101" s="54" t="s">
        <v>688</v>
      </c>
      <c r="V101" s="43" t="s">
        <v>59</v>
      </c>
      <c r="W101" s="55" t="s">
        <v>190</v>
      </c>
      <c r="X101" s="55" t="s">
        <v>190</v>
      </c>
      <c r="Y101" s="56" t="s">
        <v>190</v>
      </c>
      <c r="Z101" s="55" t="s">
        <v>709</v>
      </c>
      <c r="AA101" s="55">
        <v>0</v>
      </c>
      <c r="AB101" s="56" t="s">
        <v>690</v>
      </c>
      <c r="AC101" s="59"/>
      <c r="AD101" s="59"/>
      <c r="AE101" s="59"/>
    </row>
    <row r="102" spans="1:31" s="21" customFormat="1" ht="143" x14ac:dyDescent="0.3">
      <c r="A102" s="43" t="s">
        <v>481</v>
      </c>
      <c r="B102" s="43" t="s">
        <v>713</v>
      </c>
      <c r="C102" s="45">
        <v>368</v>
      </c>
      <c r="D102" s="46" t="s">
        <v>685</v>
      </c>
      <c r="E102" s="43" t="s">
        <v>708</v>
      </c>
      <c r="F102" s="43"/>
      <c r="G102" s="43" t="s">
        <v>708</v>
      </c>
      <c r="H102" s="47">
        <v>3.1091477272727271E-2</v>
      </c>
      <c r="I102" s="48">
        <v>5.0036882400000003E-2</v>
      </c>
      <c r="J102" s="45" t="s">
        <v>152</v>
      </c>
      <c r="K102" s="49" t="s">
        <v>53</v>
      </c>
      <c r="L102" s="45" t="s">
        <v>54</v>
      </c>
      <c r="M102" s="49" t="s">
        <v>112</v>
      </c>
      <c r="N102" s="50"/>
      <c r="O102" s="45" t="s">
        <v>54</v>
      </c>
      <c r="P102" s="43" t="s">
        <v>487</v>
      </c>
      <c r="Q102" s="45" t="s">
        <v>56</v>
      </c>
      <c r="R102" s="51"/>
      <c r="S102" s="52"/>
      <c r="T102" s="46" t="s">
        <v>687</v>
      </c>
      <c r="U102" s="54" t="s">
        <v>688</v>
      </c>
      <c r="V102" s="43" t="s">
        <v>59</v>
      </c>
      <c r="W102" s="55" t="s">
        <v>190</v>
      </c>
      <c r="X102" s="55" t="s">
        <v>190</v>
      </c>
      <c r="Y102" s="56" t="s">
        <v>190</v>
      </c>
      <c r="Z102" s="55" t="s">
        <v>711</v>
      </c>
      <c r="AA102" s="55">
        <v>0</v>
      </c>
      <c r="AB102" s="56" t="s">
        <v>690</v>
      </c>
      <c r="AC102" s="59"/>
      <c r="AD102" s="59"/>
      <c r="AE102" s="59"/>
    </row>
    <row r="103" spans="1:31" s="21" customFormat="1" ht="143" x14ac:dyDescent="0.3">
      <c r="A103" s="43" t="s">
        <v>481</v>
      </c>
      <c r="B103" s="43" t="s">
        <v>714</v>
      </c>
      <c r="C103" s="45">
        <v>397</v>
      </c>
      <c r="D103" s="46" t="s">
        <v>685</v>
      </c>
      <c r="E103" s="43" t="s">
        <v>715</v>
      </c>
      <c r="F103" s="43"/>
      <c r="G103" s="43" t="s">
        <v>715</v>
      </c>
      <c r="H103" s="47">
        <v>6.0246212121212121E-3</v>
      </c>
      <c r="I103" s="48">
        <v>9.6956880000000009E-3</v>
      </c>
      <c r="J103" s="45" t="s">
        <v>152</v>
      </c>
      <c r="K103" s="49" t="s">
        <v>53</v>
      </c>
      <c r="L103" s="45" t="s">
        <v>54</v>
      </c>
      <c r="M103" s="49" t="s">
        <v>94</v>
      </c>
      <c r="N103" s="50"/>
      <c r="O103" s="45" t="s">
        <v>54</v>
      </c>
      <c r="P103" s="43" t="s">
        <v>487</v>
      </c>
      <c r="Q103" s="45" t="s">
        <v>56</v>
      </c>
      <c r="R103" s="51"/>
      <c r="S103" s="52"/>
      <c r="T103" s="46" t="s">
        <v>687</v>
      </c>
      <c r="U103" s="54" t="s">
        <v>688</v>
      </c>
      <c r="V103" s="43" t="s">
        <v>59</v>
      </c>
      <c r="W103" s="55" t="s">
        <v>190</v>
      </c>
      <c r="X103" s="55" t="s">
        <v>190</v>
      </c>
      <c r="Y103" s="56" t="s">
        <v>190</v>
      </c>
      <c r="Z103" s="55" t="s">
        <v>716</v>
      </c>
      <c r="AA103" s="55">
        <v>0</v>
      </c>
      <c r="AB103" s="56" t="s">
        <v>690</v>
      </c>
      <c r="AC103" s="59"/>
      <c r="AD103" s="59"/>
      <c r="AE103" s="59"/>
    </row>
    <row r="104" spans="1:31" s="21" customFormat="1" ht="143" x14ac:dyDescent="0.3">
      <c r="A104" s="43" t="s">
        <v>481</v>
      </c>
      <c r="B104" s="43" t="s">
        <v>717</v>
      </c>
      <c r="C104" s="45">
        <v>397</v>
      </c>
      <c r="D104" s="46" t="s">
        <v>685</v>
      </c>
      <c r="E104" s="43" t="s">
        <v>715</v>
      </c>
      <c r="F104" s="43"/>
      <c r="G104" s="43" t="s">
        <v>715</v>
      </c>
      <c r="H104" s="47">
        <v>2.3484848484848483E-2</v>
      </c>
      <c r="I104" s="48">
        <v>3.7795200000000001E-2</v>
      </c>
      <c r="J104" s="45" t="s">
        <v>152</v>
      </c>
      <c r="K104" s="49" t="s">
        <v>53</v>
      </c>
      <c r="L104" s="45" t="s">
        <v>54</v>
      </c>
      <c r="M104" s="49" t="s">
        <v>94</v>
      </c>
      <c r="N104" s="50"/>
      <c r="O104" s="45" t="s">
        <v>54</v>
      </c>
      <c r="P104" s="43" t="s">
        <v>487</v>
      </c>
      <c r="Q104" s="45" t="s">
        <v>56</v>
      </c>
      <c r="R104" s="51"/>
      <c r="S104" s="52"/>
      <c r="T104" s="46" t="s">
        <v>687</v>
      </c>
      <c r="U104" s="54" t="s">
        <v>688</v>
      </c>
      <c r="V104" s="43" t="s">
        <v>59</v>
      </c>
      <c r="W104" s="55" t="s">
        <v>190</v>
      </c>
      <c r="X104" s="55" t="s">
        <v>190</v>
      </c>
      <c r="Y104" s="56" t="s">
        <v>190</v>
      </c>
      <c r="Z104" s="55" t="s">
        <v>718</v>
      </c>
      <c r="AA104" s="55">
        <v>0</v>
      </c>
      <c r="AB104" s="56" t="s">
        <v>690</v>
      </c>
      <c r="AC104" s="59"/>
      <c r="AD104" s="59"/>
      <c r="AE104" s="59"/>
    </row>
    <row r="105" spans="1:31" s="21" customFormat="1" ht="143" x14ac:dyDescent="0.3">
      <c r="A105" s="43" t="s">
        <v>481</v>
      </c>
      <c r="B105" s="43" t="s">
        <v>719</v>
      </c>
      <c r="C105" s="45">
        <v>397</v>
      </c>
      <c r="D105" s="46" t="s">
        <v>685</v>
      </c>
      <c r="E105" s="43" t="s">
        <v>715</v>
      </c>
      <c r="F105" s="43"/>
      <c r="G105" s="43" t="s">
        <v>715</v>
      </c>
      <c r="H105" s="47">
        <v>0.03</v>
      </c>
      <c r="I105" s="48">
        <v>0.05</v>
      </c>
      <c r="J105" s="45" t="s">
        <v>152</v>
      </c>
      <c r="K105" s="49" t="s">
        <v>53</v>
      </c>
      <c r="L105" s="45" t="s">
        <v>54</v>
      </c>
      <c r="M105" s="49" t="s">
        <v>94</v>
      </c>
      <c r="N105" s="50"/>
      <c r="O105" s="45" t="s">
        <v>54</v>
      </c>
      <c r="P105" s="43" t="s">
        <v>487</v>
      </c>
      <c r="Q105" s="45" t="s">
        <v>56</v>
      </c>
      <c r="R105" s="51"/>
      <c r="S105" s="52"/>
      <c r="T105" s="46" t="s">
        <v>687</v>
      </c>
      <c r="U105" s="54" t="s">
        <v>688</v>
      </c>
      <c r="V105" s="43" t="s">
        <v>59</v>
      </c>
      <c r="W105" s="55" t="s">
        <v>190</v>
      </c>
      <c r="X105" s="55" t="s">
        <v>190</v>
      </c>
      <c r="Y105" s="56" t="s">
        <v>190</v>
      </c>
      <c r="Z105" s="55" t="s">
        <v>720</v>
      </c>
      <c r="AA105" s="55">
        <v>0</v>
      </c>
      <c r="AB105" s="56" t="s">
        <v>690</v>
      </c>
      <c r="AC105" s="59"/>
      <c r="AD105" s="59"/>
      <c r="AE105" s="59"/>
    </row>
    <row r="106" spans="1:31" s="21" customFormat="1" ht="143" x14ac:dyDescent="0.3">
      <c r="A106" s="43" t="s">
        <v>481</v>
      </c>
      <c r="B106" s="43" t="s">
        <v>721</v>
      </c>
      <c r="C106" s="45">
        <v>397</v>
      </c>
      <c r="D106" s="46" t="s">
        <v>685</v>
      </c>
      <c r="E106" s="43" t="s">
        <v>715</v>
      </c>
      <c r="F106" s="43"/>
      <c r="G106" s="43" t="s">
        <v>715</v>
      </c>
      <c r="H106" s="47">
        <v>0.03</v>
      </c>
      <c r="I106" s="48">
        <v>0.05</v>
      </c>
      <c r="J106" s="45" t="s">
        <v>152</v>
      </c>
      <c r="K106" s="49" t="s">
        <v>53</v>
      </c>
      <c r="L106" s="45" t="s">
        <v>54</v>
      </c>
      <c r="M106" s="49" t="s">
        <v>112</v>
      </c>
      <c r="N106" s="50"/>
      <c r="O106" s="45" t="s">
        <v>54</v>
      </c>
      <c r="P106" s="43" t="s">
        <v>487</v>
      </c>
      <c r="Q106" s="45" t="s">
        <v>56</v>
      </c>
      <c r="R106" s="51"/>
      <c r="S106" s="52"/>
      <c r="T106" s="46" t="s">
        <v>687</v>
      </c>
      <c r="U106" s="54" t="s">
        <v>688</v>
      </c>
      <c r="V106" s="43" t="s">
        <v>59</v>
      </c>
      <c r="W106" s="55" t="s">
        <v>190</v>
      </c>
      <c r="X106" s="55" t="s">
        <v>190</v>
      </c>
      <c r="Y106" s="56" t="s">
        <v>190</v>
      </c>
      <c r="Z106" s="55" t="s">
        <v>720</v>
      </c>
      <c r="AA106" s="55">
        <v>0</v>
      </c>
      <c r="AB106" s="56" t="s">
        <v>690</v>
      </c>
      <c r="AC106" s="59"/>
      <c r="AD106" s="59"/>
      <c r="AE106" s="59"/>
    </row>
    <row r="107" spans="1:31" s="21" customFormat="1" ht="143" x14ac:dyDescent="0.3">
      <c r="A107" s="43" t="s">
        <v>481</v>
      </c>
      <c r="B107" s="43" t="s">
        <v>722</v>
      </c>
      <c r="C107" s="45">
        <v>397</v>
      </c>
      <c r="D107" s="46" t="s">
        <v>685</v>
      </c>
      <c r="E107" s="43" t="s">
        <v>723</v>
      </c>
      <c r="F107" s="43"/>
      <c r="G107" s="43" t="s">
        <v>723</v>
      </c>
      <c r="H107" s="47">
        <v>1.8251893939393939E-2</v>
      </c>
      <c r="I107" s="48">
        <v>2.9373576000000002E-2</v>
      </c>
      <c r="J107" s="45" t="s">
        <v>152</v>
      </c>
      <c r="K107" s="49" t="s">
        <v>53</v>
      </c>
      <c r="L107" s="45" t="s">
        <v>54</v>
      </c>
      <c r="M107" s="49" t="s">
        <v>94</v>
      </c>
      <c r="N107" s="50"/>
      <c r="O107" s="45" t="s">
        <v>54</v>
      </c>
      <c r="P107" s="43" t="s">
        <v>487</v>
      </c>
      <c r="Q107" s="45" t="s">
        <v>56</v>
      </c>
      <c r="R107" s="51"/>
      <c r="S107" s="52"/>
      <c r="T107" s="46" t="s">
        <v>687</v>
      </c>
      <c r="U107" s="54" t="s">
        <v>688</v>
      </c>
      <c r="V107" s="43" t="s">
        <v>59</v>
      </c>
      <c r="W107" s="55" t="s">
        <v>190</v>
      </c>
      <c r="X107" s="55" t="s">
        <v>190</v>
      </c>
      <c r="Y107" s="56" t="s">
        <v>190</v>
      </c>
      <c r="Z107" s="55" t="s">
        <v>724</v>
      </c>
      <c r="AA107" s="55">
        <v>0</v>
      </c>
      <c r="AB107" s="56" t="s">
        <v>690</v>
      </c>
      <c r="AC107" s="59"/>
      <c r="AD107" s="59"/>
      <c r="AE107" s="59"/>
    </row>
    <row r="108" spans="1:31" s="21" customFormat="1" ht="143" x14ac:dyDescent="0.3">
      <c r="A108" s="43" t="s">
        <v>481</v>
      </c>
      <c r="B108" s="43" t="s">
        <v>725</v>
      </c>
      <c r="C108" s="45">
        <v>397</v>
      </c>
      <c r="D108" s="46" t="s">
        <v>685</v>
      </c>
      <c r="E108" s="43" t="s">
        <v>723</v>
      </c>
      <c r="F108" s="43"/>
      <c r="G108" s="43" t="s">
        <v>723</v>
      </c>
      <c r="H108" s="47">
        <v>7.3736742424242427E-2</v>
      </c>
      <c r="I108" s="48">
        <v>0.118667784</v>
      </c>
      <c r="J108" s="45" t="s">
        <v>152</v>
      </c>
      <c r="K108" s="49" t="s">
        <v>53</v>
      </c>
      <c r="L108" s="45" t="s">
        <v>54</v>
      </c>
      <c r="M108" s="49" t="s">
        <v>94</v>
      </c>
      <c r="N108" s="50"/>
      <c r="O108" s="45" t="s">
        <v>54</v>
      </c>
      <c r="P108" s="43" t="s">
        <v>487</v>
      </c>
      <c r="Q108" s="45" t="s">
        <v>56</v>
      </c>
      <c r="R108" s="51"/>
      <c r="S108" s="52"/>
      <c r="T108" s="46" t="s">
        <v>687</v>
      </c>
      <c r="U108" s="54" t="s">
        <v>688</v>
      </c>
      <c r="V108" s="43" t="s">
        <v>59</v>
      </c>
      <c r="W108" s="55" t="s">
        <v>190</v>
      </c>
      <c r="X108" s="55" t="s">
        <v>190</v>
      </c>
      <c r="Y108" s="56" t="s">
        <v>190</v>
      </c>
      <c r="Z108" s="55" t="s">
        <v>726</v>
      </c>
      <c r="AA108" s="55">
        <v>0</v>
      </c>
      <c r="AB108" s="56" t="s">
        <v>690</v>
      </c>
      <c r="AC108" s="59"/>
      <c r="AD108" s="59"/>
      <c r="AE108" s="59"/>
    </row>
    <row r="109" spans="1:31" s="21" customFormat="1" ht="143" x14ac:dyDescent="0.3">
      <c r="A109" s="43" t="s">
        <v>481</v>
      </c>
      <c r="B109" s="43" t="s">
        <v>727</v>
      </c>
      <c r="C109" s="45">
        <v>397</v>
      </c>
      <c r="D109" s="46" t="s">
        <v>685</v>
      </c>
      <c r="E109" s="43" t="s">
        <v>723</v>
      </c>
      <c r="F109" s="43"/>
      <c r="G109" s="43" t="s">
        <v>723</v>
      </c>
      <c r="H109" s="47">
        <v>4.5183712121212125E-2</v>
      </c>
      <c r="I109" s="48">
        <v>7.2716136000000001E-2</v>
      </c>
      <c r="J109" s="45" t="s">
        <v>152</v>
      </c>
      <c r="K109" s="49" t="s">
        <v>53</v>
      </c>
      <c r="L109" s="45" t="s">
        <v>54</v>
      </c>
      <c r="M109" s="49" t="s">
        <v>94</v>
      </c>
      <c r="N109" s="50"/>
      <c r="O109" s="45" t="s">
        <v>54</v>
      </c>
      <c r="P109" s="43" t="s">
        <v>487</v>
      </c>
      <c r="Q109" s="45" t="s">
        <v>56</v>
      </c>
      <c r="R109" s="51"/>
      <c r="S109" s="52"/>
      <c r="T109" s="46" t="s">
        <v>687</v>
      </c>
      <c r="U109" s="54" t="s">
        <v>688</v>
      </c>
      <c r="V109" s="43" t="s">
        <v>59</v>
      </c>
      <c r="W109" s="55" t="s">
        <v>190</v>
      </c>
      <c r="X109" s="55" t="s">
        <v>190</v>
      </c>
      <c r="Y109" s="56" t="s">
        <v>190</v>
      </c>
      <c r="Z109" s="55" t="s">
        <v>728</v>
      </c>
      <c r="AA109" s="55">
        <v>0</v>
      </c>
      <c r="AB109" s="56" t="s">
        <v>690</v>
      </c>
      <c r="AC109" s="59"/>
      <c r="AD109" s="59"/>
      <c r="AE109" s="59"/>
    </row>
    <row r="110" spans="1:31" s="21" customFormat="1" ht="143" x14ac:dyDescent="0.3">
      <c r="A110" s="43" t="s">
        <v>481</v>
      </c>
      <c r="B110" s="43" t="s">
        <v>729</v>
      </c>
      <c r="C110" s="45">
        <v>397</v>
      </c>
      <c r="D110" s="46" t="s">
        <v>685</v>
      </c>
      <c r="E110" s="43" t="s">
        <v>723</v>
      </c>
      <c r="F110" s="43"/>
      <c r="G110" s="43" t="s">
        <v>723</v>
      </c>
      <c r="H110" s="47">
        <v>1.8488636363636363E-2</v>
      </c>
      <c r="I110" s="48">
        <v>2.9754576000000001E-2</v>
      </c>
      <c r="J110" s="45" t="s">
        <v>152</v>
      </c>
      <c r="K110" s="49" t="s">
        <v>53</v>
      </c>
      <c r="L110" s="45" t="s">
        <v>54</v>
      </c>
      <c r="M110" s="49" t="s">
        <v>112</v>
      </c>
      <c r="N110" s="50"/>
      <c r="O110" s="45" t="s">
        <v>54</v>
      </c>
      <c r="P110" s="43" t="s">
        <v>487</v>
      </c>
      <c r="Q110" s="45" t="s">
        <v>56</v>
      </c>
      <c r="R110" s="51"/>
      <c r="S110" s="52"/>
      <c r="T110" s="46" t="s">
        <v>687</v>
      </c>
      <c r="U110" s="54" t="s">
        <v>688</v>
      </c>
      <c r="V110" s="43" t="s">
        <v>59</v>
      </c>
      <c r="W110" s="55" t="s">
        <v>190</v>
      </c>
      <c r="X110" s="55" t="s">
        <v>190</v>
      </c>
      <c r="Y110" s="56" t="s">
        <v>190</v>
      </c>
      <c r="Z110" s="55" t="s">
        <v>730</v>
      </c>
      <c r="AA110" s="55">
        <v>0</v>
      </c>
      <c r="AB110" s="56" t="s">
        <v>690</v>
      </c>
      <c r="AC110" s="59"/>
      <c r="AD110" s="59"/>
      <c r="AE110" s="59"/>
    </row>
    <row r="111" spans="1:31" s="21" customFormat="1" ht="143" x14ac:dyDescent="0.3">
      <c r="A111" s="43" t="s">
        <v>481</v>
      </c>
      <c r="B111" s="43" t="s">
        <v>731</v>
      </c>
      <c r="C111" s="45">
        <v>397</v>
      </c>
      <c r="D111" s="46" t="s">
        <v>685</v>
      </c>
      <c r="E111" s="43" t="s">
        <v>723</v>
      </c>
      <c r="F111" s="43"/>
      <c r="G111" s="43" t="s">
        <v>723</v>
      </c>
      <c r="H111" s="47">
        <v>3.3863636363636367E-2</v>
      </c>
      <c r="I111" s="48">
        <v>5.4498240000000003E-2</v>
      </c>
      <c r="J111" s="45" t="s">
        <v>152</v>
      </c>
      <c r="K111" s="49" t="s">
        <v>53</v>
      </c>
      <c r="L111" s="45" t="s">
        <v>54</v>
      </c>
      <c r="M111" s="49" t="s">
        <v>112</v>
      </c>
      <c r="N111" s="50"/>
      <c r="O111" s="45" t="s">
        <v>54</v>
      </c>
      <c r="P111" s="43" t="s">
        <v>487</v>
      </c>
      <c r="Q111" s="45" t="s">
        <v>56</v>
      </c>
      <c r="R111" s="51"/>
      <c r="S111" s="52"/>
      <c r="T111" s="46" t="s">
        <v>687</v>
      </c>
      <c r="U111" s="54" t="s">
        <v>688</v>
      </c>
      <c r="V111" s="43" t="s">
        <v>59</v>
      </c>
      <c r="W111" s="55" t="s">
        <v>190</v>
      </c>
      <c r="X111" s="55" t="s">
        <v>190</v>
      </c>
      <c r="Y111" s="56" t="s">
        <v>190</v>
      </c>
      <c r="Z111" s="55" t="s">
        <v>732</v>
      </c>
      <c r="AA111" s="55">
        <v>0</v>
      </c>
      <c r="AB111" s="56" t="s">
        <v>690</v>
      </c>
      <c r="AC111" s="59"/>
      <c r="AD111" s="59"/>
      <c r="AE111" s="59"/>
    </row>
    <row r="112" spans="1:31" s="21" customFormat="1" ht="143" x14ac:dyDescent="0.3">
      <c r="A112" s="43" t="s">
        <v>481</v>
      </c>
      <c r="B112" s="43" t="s">
        <v>733</v>
      </c>
      <c r="C112" s="45">
        <v>397</v>
      </c>
      <c r="D112" s="46" t="s">
        <v>685</v>
      </c>
      <c r="E112" s="43" t="s">
        <v>723</v>
      </c>
      <c r="F112" s="43"/>
      <c r="G112" s="43" t="s">
        <v>723</v>
      </c>
      <c r="H112" s="47">
        <v>4.5185606060606058E-2</v>
      </c>
      <c r="I112" s="48">
        <v>7.2719184000000006E-2</v>
      </c>
      <c r="J112" s="45" t="s">
        <v>152</v>
      </c>
      <c r="K112" s="49" t="s">
        <v>53</v>
      </c>
      <c r="L112" s="45" t="s">
        <v>54</v>
      </c>
      <c r="M112" s="49" t="s">
        <v>112</v>
      </c>
      <c r="N112" s="50"/>
      <c r="O112" s="45" t="s">
        <v>54</v>
      </c>
      <c r="P112" s="43" t="s">
        <v>487</v>
      </c>
      <c r="Q112" s="45" t="s">
        <v>56</v>
      </c>
      <c r="R112" s="51"/>
      <c r="S112" s="52"/>
      <c r="T112" s="46" t="s">
        <v>687</v>
      </c>
      <c r="U112" s="54" t="s">
        <v>688</v>
      </c>
      <c r="V112" s="43" t="s">
        <v>59</v>
      </c>
      <c r="W112" s="55" t="s">
        <v>190</v>
      </c>
      <c r="X112" s="55" t="s">
        <v>190</v>
      </c>
      <c r="Y112" s="56" t="s">
        <v>190</v>
      </c>
      <c r="Z112" s="55" t="s">
        <v>734</v>
      </c>
      <c r="AA112" s="55">
        <v>0</v>
      </c>
      <c r="AB112" s="56" t="s">
        <v>690</v>
      </c>
      <c r="AC112" s="59"/>
      <c r="AD112" s="59"/>
      <c r="AE112" s="59"/>
    </row>
    <row r="113" spans="1:31" s="21" customFormat="1" ht="143" x14ac:dyDescent="0.3">
      <c r="A113" s="43" t="s">
        <v>481</v>
      </c>
      <c r="B113" s="43" t="s">
        <v>735</v>
      </c>
      <c r="C113" s="45">
        <v>397</v>
      </c>
      <c r="D113" s="46" t="s">
        <v>685</v>
      </c>
      <c r="E113" s="43" t="s">
        <v>723</v>
      </c>
      <c r="F113" s="43"/>
      <c r="G113" s="43" t="s">
        <v>723</v>
      </c>
      <c r="H113" s="47">
        <v>3.3863636363636367E-2</v>
      </c>
      <c r="I113" s="48">
        <v>5.4498240000000003E-2</v>
      </c>
      <c r="J113" s="45" t="s">
        <v>152</v>
      </c>
      <c r="K113" s="49" t="s">
        <v>53</v>
      </c>
      <c r="L113" s="45" t="s">
        <v>54</v>
      </c>
      <c r="M113" s="49" t="s">
        <v>112</v>
      </c>
      <c r="N113" s="50"/>
      <c r="O113" s="45" t="s">
        <v>54</v>
      </c>
      <c r="P113" s="43" t="s">
        <v>487</v>
      </c>
      <c r="Q113" s="45" t="s">
        <v>56</v>
      </c>
      <c r="R113" s="51"/>
      <c r="S113" s="52"/>
      <c r="T113" s="46" t="s">
        <v>687</v>
      </c>
      <c r="U113" s="54" t="s">
        <v>688</v>
      </c>
      <c r="V113" s="43" t="s">
        <v>59</v>
      </c>
      <c r="W113" s="55" t="s">
        <v>190</v>
      </c>
      <c r="X113" s="55" t="s">
        <v>190</v>
      </c>
      <c r="Y113" s="56" t="s">
        <v>190</v>
      </c>
      <c r="Z113" s="55" t="s">
        <v>732</v>
      </c>
      <c r="AA113" s="55">
        <v>0</v>
      </c>
      <c r="AB113" s="56" t="s">
        <v>690</v>
      </c>
      <c r="AC113" s="59"/>
      <c r="AD113" s="59"/>
      <c r="AE113" s="59"/>
    </row>
    <row r="114" spans="1:31" s="21" customFormat="1" ht="143" x14ac:dyDescent="0.3">
      <c r="A114" s="43" t="s">
        <v>481</v>
      </c>
      <c r="B114" s="43" t="s">
        <v>736</v>
      </c>
      <c r="C114" s="45">
        <v>397</v>
      </c>
      <c r="D114" s="46" t="s">
        <v>685</v>
      </c>
      <c r="E114" s="43" t="s">
        <v>723</v>
      </c>
      <c r="F114" s="43"/>
      <c r="G114" s="43" t="s">
        <v>723</v>
      </c>
      <c r="H114" s="47">
        <v>7.3736742424242427E-2</v>
      </c>
      <c r="I114" s="48">
        <v>0.118667784</v>
      </c>
      <c r="J114" s="45" t="s">
        <v>152</v>
      </c>
      <c r="K114" s="49" t="s">
        <v>53</v>
      </c>
      <c r="L114" s="45" t="s">
        <v>54</v>
      </c>
      <c r="M114" s="49" t="s">
        <v>94</v>
      </c>
      <c r="N114" s="50"/>
      <c r="O114" s="45" t="s">
        <v>54</v>
      </c>
      <c r="P114" s="43" t="s">
        <v>487</v>
      </c>
      <c r="Q114" s="45" t="s">
        <v>56</v>
      </c>
      <c r="R114" s="51"/>
      <c r="S114" s="52"/>
      <c r="T114" s="46" t="s">
        <v>687</v>
      </c>
      <c r="U114" s="54" t="s">
        <v>688</v>
      </c>
      <c r="V114" s="43" t="s">
        <v>59</v>
      </c>
      <c r="W114" s="55" t="s">
        <v>190</v>
      </c>
      <c r="X114" s="55" t="s">
        <v>190</v>
      </c>
      <c r="Y114" s="56" t="s">
        <v>190</v>
      </c>
      <c r="Z114" s="55" t="s">
        <v>726</v>
      </c>
      <c r="AA114" s="55">
        <v>0</v>
      </c>
      <c r="AB114" s="56" t="s">
        <v>690</v>
      </c>
      <c r="AC114" s="59"/>
      <c r="AD114" s="59"/>
      <c r="AE114" s="59"/>
    </row>
    <row r="115" spans="1:31" s="21" customFormat="1" ht="143" x14ac:dyDescent="0.3">
      <c r="A115" s="43" t="s">
        <v>481</v>
      </c>
      <c r="B115" s="43" t="s">
        <v>737</v>
      </c>
      <c r="C115" s="45">
        <v>397</v>
      </c>
      <c r="D115" s="46" t="s">
        <v>685</v>
      </c>
      <c r="E115" s="43" t="s">
        <v>738</v>
      </c>
      <c r="F115" s="43"/>
      <c r="G115" s="43" t="s">
        <v>738</v>
      </c>
      <c r="H115" s="47">
        <v>3.0871212121212122E-2</v>
      </c>
      <c r="I115" s="48">
        <v>4.9682400000000002E-2</v>
      </c>
      <c r="J115" s="45" t="s">
        <v>152</v>
      </c>
      <c r="K115" s="49" t="s">
        <v>53</v>
      </c>
      <c r="L115" s="45" t="s">
        <v>54</v>
      </c>
      <c r="M115" s="49" t="s">
        <v>94</v>
      </c>
      <c r="N115" s="50"/>
      <c r="O115" s="45" t="s">
        <v>54</v>
      </c>
      <c r="P115" s="43" t="s">
        <v>487</v>
      </c>
      <c r="Q115" s="45" t="s">
        <v>56</v>
      </c>
      <c r="R115" s="51"/>
      <c r="S115" s="52"/>
      <c r="T115" s="46" t="s">
        <v>687</v>
      </c>
      <c r="U115" s="54" t="s">
        <v>688</v>
      </c>
      <c r="V115" s="43" t="s">
        <v>59</v>
      </c>
      <c r="W115" s="55" t="s">
        <v>190</v>
      </c>
      <c r="X115" s="55" t="s">
        <v>190</v>
      </c>
      <c r="Y115" s="56" t="s">
        <v>190</v>
      </c>
      <c r="Z115" s="55" t="s">
        <v>739</v>
      </c>
      <c r="AA115" s="55">
        <v>0</v>
      </c>
      <c r="AB115" s="56" t="s">
        <v>690</v>
      </c>
      <c r="AC115" s="59"/>
      <c r="AD115" s="59"/>
      <c r="AE115" s="59"/>
    </row>
    <row r="116" spans="1:31" s="21" customFormat="1" ht="143" x14ac:dyDescent="0.3">
      <c r="A116" s="43" t="s">
        <v>481</v>
      </c>
      <c r="B116" s="43" t="s">
        <v>740</v>
      </c>
      <c r="C116" s="45">
        <v>397</v>
      </c>
      <c r="D116" s="46" t="s">
        <v>685</v>
      </c>
      <c r="E116" s="43" t="s">
        <v>738</v>
      </c>
      <c r="F116" s="43"/>
      <c r="G116" s="43" t="s">
        <v>738</v>
      </c>
      <c r="H116" s="47">
        <v>3.0871212121212122E-2</v>
      </c>
      <c r="I116" s="48">
        <v>4.9682400000000002E-2</v>
      </c>
      <c r="J116" s="45" t="s">
        <v>152</v>
      </c>
      <c r="K116" s="49" t="s">
        <v>53</v>
      </c>
      <c r="L116" s="45" t="s">
        <v>54</v>
      </c>
      <c r="M116" s="49" t="s">
        <v>112</v>
      </c>
      <c r="N116" s="50"/>
      <c r="O116" s="45" t="s">
        <v>54</v>
      </c>
      <c r="P116" s="43" t="s">
        <v>487</v>
      </c>
      <c r="Q116" s="45" t="s">
        <v>56</v>
      </c>
      <c r="R116" s="51"/>
      <c r="S116" s="52"/>
      <c r="T116" s="46" t="s">
        <v>687</v>
      </c>
      <c r="U116" s="54" t="s">
        <v>688</v>
      </c>
      <c r="V116" s="43" t="s">
        <v>59</v>
      </c>
      <c r="W116" s="55" t="s">
        <v>190</v>
      </c>
      <c r="X116" s="55" t="s">
        <v>190</v>
      </c>
      <c r="Y116" s="56" t="s">
        <v>190</v>
      </c>
      <c r="Z116" s="55" t="s">
        <v>739</v>
      </c>
      <c r="AA116" s="55">
        <v>0</v>
      </c>
      <c r="AB116" s="56" t="s">
        <v>690</v>
      </c>
      <c r="AC116" s="59"/>
      <c r="AD116" s="59"/>
      <c r="AE116" s="59"/>
    </row>
    <row r="117" spans="1:31" s="21" customFormat="1" ht="143" x14ac:dyDescent="0.3">
      <c r="A117" s="43" t="s">
        <v>481</v>
      </c>
      <c r="B117" s="43" t="s">
        <v>741</v>
      </c>
      <c r="C117" s="45">
        <v>375</v>
      </c>
      <c r="D117" s="46" t="s">
        <v>685</v>
      </c>
      <c r="E117" s="43" t="s">
        <v>742</v>
      </c>
      <c r="F117" s="43"/>
      <c r="G117" s="43" t="s">
        <v>742</v>
      </c>
      <c r="H117" s="47">
        <v>6.2537878787878781E-2</v>
      </c>
      <c r="I117" s="48">
        <v>0.10064495999999999</v>
      </c>
      <c r="J117" s="45" t="s">
        <v>152</v>
      </c>
      <c r="K117" s="49" t="s">
        <v>53</v>
      </c>
      <c r="L117" s="45" t="s">
        <v>54</v>
      </c>
      <c r="M117" s="49" t="s">
        <v>94</v>
      </c>
      <c r="N117" s="50"/>
      <c r="O117" s="45" t="s">
        <v>54</v>
      </c>
      <c r="P117" s="43" t="s">
        <v>487</v>
      </c>
      <c r="Q117" s="45" t="s">
        <v>56</v>
      </c>
      <c r="R117" s="51"/>
      <c r="S117" s="52"/>
      <c r="T117" s="46" t="s">
        <v>687</v>
      </c>
      <c r="U117" s="54" t="s">
        <v>688</v>
      </c>
      <c r="V117" s="43" t="s">
        <v>59</v>
      </c>
      <c r="W117" s="55" t="s">
        <v>190</v>
      </c>
      <c r="X117" s="55" t="s">
        <v>190</v>
      </c>
      <c r="Y117" s="56" t="s">
        <v>190</v>
      </c>
      <c r="Z117" s="55" t="s">
        <v>694</v>
      </c>
      <c r="AA117" s="55">
        <v>0</v>
      </c>
      <c r="AB117" s="56" t="s">
        <v>690</v>
      </c>
      <c r="AC117" s="59"/>
      <c r="AD117" s="59"/>
      <c r="AE117" s="59"/>
    </row>
    <row r="118" spans="1:31" s="21" customFormat="1" ht="143" x14ac:dyDescent="0.3">
      <c r="A118" s="43" t="s">
        <v>481</v>
      </c>
      <c r="B118" s="43" t="s">
        <v>743</v>
      </c>
      <c r="C118" s="45">
        <v>375</v>
      </c>
      <c r="D118" s="46" t="s">
        <v>685</v>
      </c>
      <c r="E118" s="43" t="s">
        <v>742</v>
      </c>
      <c r="F118" s="43"/>
      <c r="G118" s="43" t="s">
        <v>742</v>
      </c>
      <c r="H118" s="47">
        <v>6.2537878787878781E-2</v>
      </c>
      <c r="I118" s="48">
        <v>0.10064495999999999</v>
      </c>
      <c r="J118" s="45" t="s">
        <v>152</v>
      </c>
      <c r="K118" s="49" t="s">
        <v>53</v>
      </c>
      <c r="L118" s="45" t="s">
        <v>54</v>
      </c>
      <c r="M118" s="49" t="s">
        <v>112</v>
      </c>
      <c r="N118" s="50"/>
      <c r="O118" s="45" t="s">
        <v>54</v>
      </c>
      <c r="P118" s="43" t="s">
        <v>487</v>
      </c>
      <c r="Q118" s="45" t="s">
        <v>56</v>
      </c>
      <c r="R118" s="51"/>
      <c r="S118" s="52"/>
      <c r="T118" s="46" t="s">
        <v>687</v>
      </c>
      <c r="U118" s="54" t="s">
        <v>688</v>
      </c>
      <c r="V118" s="43" t="s">
        <v>59</v>
      </c>
      <c r="W118" s="55" t="s">
        <v>190</v>
      </c>
      <c r="X118" s="55" t="s">
        <v>190</v>
      </c>
      <c r="Y118" s="56" t="s">
        <v>190</v>
      </c>
      <c r="Z118" s="55" t="s">
        <v>694</v>
      </c>
      <c r="AA118" s="55">
        <v>0</v>
      </c>
      <c r="AB118" s="56" t="s">
        <v>690</v>
      </c>
      <c r="AC118" s="59"/>
      <c r="AD118" s="59"/>
      <c r="AE118" s="59"/>
    </row>
    <row r="119" spans="1:31" s="21" customFormat="1" ht="143" x14ac:dyDescent="0.3">
      <c r="A119" s="43" t="s">
        <v>481</v>
      </c>
      <c r="B119" s="43" t="s">
        <v>744</v>
      </c>
      <c r="C119" s="45">
        <v>375</v>
      </c>
      <c r="D119" s="46" t="s">
        <v>685</v>
      </c>
      <c r="E119" s="43" t="s">
        <v>745</v>
      </c>
      <c r="F119" s="43"/>
      <c r="G119" s="43" t="s">
        <v>745</v>
      </c>
      <c r="H119" s="47">
        <v>1.7234848484848485E-2</v>
      </c>
      <c r="I119" s="48">
        <v>2.7736799999999999E-2</v>
      </c>
      <c r="J119" s="45" t="s">
        <v>152</v>
      </c>
      <c r="K119" s="49" t="s">
        <v>53</v>
      </c>
      <c r="L119" s="45" t="s">
        <v>54</v>
      </c>
      <c r="M119" s="49" t="s">
        <v>94</v>
      </c>
      <c r="N119" s="50"/>
      <c r="O119" s="45" t="s">
        <v>54</v>
      </c>
      <c r="P119" s="43" t="s">
        <v>487</v>
      </c>
      <c r="Q119" s="45" t="s">
        <v>56</v>
      </c>
      <c r="R119" s="51"/>
      <c r="S119" s="52"/>
      <c r="T119" s="46" t="s">
        <v>687</v>
      </c>
      <c r="U119" s="54" t="s">
        <v>688</v>
      </c>
      <c r="V119" s="43" t="s">
        <v>59</v>
      </c>
      <c r="W119" s="55" t="s">
        <v>190</v>
      </c>
      <c r="X119" s="55" t="s">
        <v>190</v>
      </c>
      <c r="Y119" s="56" t="s">
        <v>190</v>
      </c>
      <c r="Z119" s="55" t="s">
        <v>746</v>
      </c>
      <c r="AA119" s="55">
        <v>0</v>
      </c>
      <c r="AB119" s="56" t="s">
        <v>690</v>
      </c>
      <c r="AC119" s="59"/>
      <c r="AD119" s="59"/>
      <c r="AE119" s="59"/>
    </row>
    <row r="120" spans="1:31" s="21" customFormat="1" ht="143" x14ac:dyDescent="0.3">
      <c r="A120" s="43" t="s">
        <v>481</v>
      </c>
      <c r="B120" s="43" t="s">
        <v>747</v>
      </c>
      <c r="C120" s="45">
        <v>375</v>
      </c>
      <c r="D120" s="46" t="s">
        <v>685</v>
      </c>
      <c r="E120" s="43" t="s">
        <v>745</v>
      </c>
      <c r="F120" s="43"/>
      <c r="G120" s="43" t="s">
        <v>745</v>
      </c>
      <c r="H120" s="47">
        <v>1.6571969696969696E-2</v>
      </c>
      <c r="I120" s="48">
        <v>2.6670000000000003E-2</v>
      </c>
      <c r="J120" s="45" t="s">
        <v>152</v>
      </c>
      <c r="K120" s="49" t="s">
        <v>53</v>
      </c>
      <c r="L120" s="45" t="s">
        <v>54</v>
      </c>
      <c r="M120" s="49" t="s">
        <v>112</v>
      </c>
      <c r="N120" s="50"/>
      <c r="O120" s="45" t="s">
        <v>54</v>
      </c>
      <c r="P120" s="43" t="s">
        <v>487</v>
      </c>
      <c r="Q120" s="45" t="s">
        <v>56</v>
      </c>
      <c r="R120" s="51"/>
      <c r="S120" s="52"/>
      <c r="T120" s="46" t="s">
        <v>687</v>
      </c>
      <c r="U120" s="54" t="s">
        <v>688</v>
      </c>
      <c r="V120" s="43" t="s">
        <v>59</v>
      </c>
      <c r="W120" s="55" t="s">
        <v>190</v>
      </c>
      <c r="X120" s="55" t="s">
        <v>190</v>
      </c>
      <c r="Y120" s="56" t="s">
        <v>190</v>
      </c>
      <c r="Z120" s="55" t="s">
        <v>746</v>
      </c>
      <c r="AA120" s="55">
        <v>0</v>
      </c>
      <c r="AB120" s="56" t="s">
        <v>690</v>
      </c>
      <c r="AC120" s="59"/>
      <c r="AD120" s="59"/>
      <c r="AE120" s="59"/>
    </row>
    <row r="121" spans="1:31" s="21" customFormat="1" ht="143" x14ac:dyDescent="0.3">
      <c r="A121" s="43" t="s">
        <v>481</v>
      </c>
      <c r="B121" s="43" t="s">
        <v>748</v>
      </c>
      <c r="C121" s="45">
        <v>374</v>
      </c>
      <c r="D121" s="46" t="s">
        <v>685</v>
      </c>
      <c r="E121" s="43" t="s">
        <v>704</v>
      </c>
      <c r="F121" s="43" t="s">
        <v>749</v>
      </c>
      <c r="G121" s="43" t="s">
        <v>704</v>
      </c>
      <c r="H121" s="47">
        <v>1.8728598484848483E-2</v>
      </c>
      <c r="I121" s="48">
        <v>3.0140757600000002E-2</v>
      </c>
      <c r="J121" s="45" t="s">
        <v>152</v>
      </c>
      <c r="K121" s="49" t="s">
        <v>53</v>
      </c>
      <c r="L121" s="45" t="s">
        <v>54</v>
      </c>
      <c r="M121" s="49" t="s">
        <v>83</v>
      </c>
      <c r="N121" s="50"/>
      <c r="O121" s="45" t="s">
        <v>54</v>
      </c>
      <c r="P121" s="43" t="s">
        <v>487</v>
      </c>
      <c r="Q121" s="45" t="s">
        <v>56</v>
      </c>
      <c r="R121" s="51"/>
      <c r="S121" s="52"/>
      <c r="T121" s="46" t="s">
        <v>687</v>
      </c>
      <c r="U121" s="54" t="s">
        <v>688</v>
      </c>
      <c r="V121" s="43" t="s">
        <v>59</v>
      </c>
      <c r="W121" s="55" t="s">
        <v>190</v>
      </c>
      <c r="X121" s="55" t="s">
        <v>190</v>
      </c>
      <c r="Y121" s="56" t="s">
        <v>190</v>
      </c>
      <c r="Z121" s="55" t="s">
        <v>750</v>
      </c>
      <c r="AA121" s="55">
        <v>0</v>
      </c>
      <c r="AB121" s="56" t="s">
        <v>690</v>
      </c>
      <c r="AC121" s="59"/>
      <c r="AD121" s="59"/>
      <c r="AE121" s="59"/>
    </row>
    <row r="122" spans="1:31" s="21" customFormat="1" ht="143" x14ac:dyDescent="0.3">
      <c r="A122" s="43" t="s">
        <v>481</v>
      </c>
      <c r="B122" s="43" t="s">
        <v>751</v>
      </c>
      <c r="C122" s="45">
        <v>374</v>
      </c>
      <c r="D122" s="46" t="s">
        <v>685</v>
      </c>
      <c r="E122" s="43" t="s">
        <v>704</v>
      </c>
      <c r="F122" s="43" t="s">
        <v>749</v>
      </c>
      <c r="G122" s="43" t="s">
        <v>704</v>
      </c>
      <c r="H122" s="47">
        <v>1.8728598484848483E-2</v>
      </c>
      <c r="I122" s="48">
        <v>3.0140757600000002E-2</v>
      </c>
      <c r="J122" s="45" t="s">
        <v>152</v>
      </c>
      <c r="K122" s="49" t="s">
        <v>53</v>
      </c>
      <c r="L122" s="45" t="s">
        <v>54</v>
      </c>
      <c r="M122" s="49" t="s">
        <v>102</v>
      </c>
      <c r="N122" s="50"/>
      <c r="O122" s="45" t="s">
        <v>54</v>
      </c>
      <c r="P122" s="43" t="s">
        <v>487</v>
      </c>
      <c r="Q122" s="45" t="s">
        <v>56</v>
      </c>
      <c r="R122" s="51"/>
      <c r="S122" s="52"/>
      <c r="T122" s="46" t="s">
        <v>687</v>
      </c>
      <c r="U122" s="54" t="s">
        <v>688</v>
      </c>
      <c r="V122" s="43" t="s">
        <v>59</v>
      </c>
      <c r="W122" s="55" t="s">
        <v>190</v>
      </c>
      <c r="X122" s="55" t="s">
        <v>190</v>
      </c>
      <c r="Y122" s="56" t="s">
        <v>190</v>
      </c>
      <c r="Z122" s="55" t="s">
        <v>750</v>
      </c>
      <c r="AA122" s="55">
        <v>0</v>
      </c>
      <c r="AB122" s="56" t="s">
        <v>690</v>
      </c>
      <c r="AC122" s="59"/>
      <c r="AD122" s="59"/>
      <c r="AE122" s="59"/>
    </row>
    <row r="123" spans="1:31" s="21" customFormat="1" ht="26" x14ac:dyDescent="0.3">
      <c r="A123" s="53" t="s">
        <v>489</v>
      </c>
      <c r="B123" s="95" t="s">
        <v>757</v>
      </c>
      <c r="C123" s="96">
        <v>222</v>
      </c>
      <c r="D123" s="39" t="s">
        <v>758</v>
      </c>
      <c r="E123" s="89" t="s">
        <v>490</v>
      </c>
      <c r="F123" s="53" t="s">
        <v>491</v>
      </c>
      <c r="G123" s="89" t="s">
        <v>492</v>
      </c>
      <c r="H123" s="97">
        <v>0.68</v>
      </c>
      <c r="I123" s="98">
        <v>1.0943539200000001</v>
      </c>
      <c r="J123" s="96" t="s">
        <v>52</v>
      </c>
      <c r="K123" s="99" t="s">
        <v>53</v>
      </c>
      <c r="L123" s="96"/>
      <c r="M123" s="99"/>
      <c r="N123" s="74" t="s">
        <v>54</v>
      </c>
      <c r="O123" s="96"/>
      <c r="P123" s="53" t="s">
        <v>759</v>
      </c>
      <c r="Q123" s="96" t="s">
        <v>84</v>
      </c>
      <c r="R123" s="100"/>
      <c r="S123" s="101"/>
      <c r="T123" s="39" t="s">
        <v>757</v>
      </c>
      <c r="U123" s="140" t="s">
        <v>760</v>
      </c>
      <c r="V123" s="53" t="s">
        <v>58</v>
      </c>
      <c r="W123" s="104" t="s">
        <v>59</v>
      </c>
      <c r="X123" s="104">
        <v>0.99</v>
      </c>
      <c r="Y123" s="105">
        <v>0.66</v>
      </c>
      <c r="Z123" s="104"/>
      <c r="AA123" s="104">
        <v>4.95</v>
      </c>
      <c r="AB123" s="105">
        <v>1.32</v>
      </c>
      <c r="AC123" s="59"/>
      <c r="AD123" s="59"/>
      <c r="AE123" s="59"/>
    </row>
    <row r="124" spans="1:31" s="21" customFormat="1" ht="26" x14ac:dyDescent="0.3">
      <c r="A124" s="53" t="s">
        <v>489</v>
      </c>
      <c r="B124" s="95" t="s">
        <v>493</v>
      </c>
      <c r="C124" s="96">
        <v>223</v>
      </c>
      <c r="D124" s="39" t="s">
        <v>758</v>
      </c>
      <c r="E124" s="53" t="s">
        <v>494</v>
      </c>
      <c r="F124" s="53" t="s">
        <v>495</v>
      </c>
      <c r="G124" s="53" t="s">
        <v>496</v>
      </c>
      <c r="H124" s="97">
        <v>1.96</v>
      </c>
      <c r="I124" s="98">
        <v>3.1543142400000002</v>
      </c>
      <c r="J124" s="96" t="s">
        <v>152</v>
      </c>
      <c r="K124" s="99" t="s">
        <v>53</v>
      </c>
      <c r="L124" s="96" t="s">
        <v>54</v>
      </c>
      <c r="M124" s="99"/>
      <c r="N124" s="74" t="s">
        <v>54</v>
      </c>
      <c r="O124" s="96"/>
      <c r="P124" s="53" t="s">
        <v>759</v>
      </c>
      <c r="Q124" s="96" t="s">
        <v>56</v>
      </c>
      <c r="R124" s="100"/>
      <c r="S124" s="101"/>
      <c r="T124" s="39" t="s">
        <v>493</v>
      </c>
      <c r="U124" s="140" t="s">
        <v>760</v>
      </c>
      <c r="V124" s="53" t="s">
        <v>58</v>
      </c>
      <c r="W124" s="104" t="s">
        <v>59</v>
      </c>
      <c r="X124" s="104">
        <v>0.99</v>
      </c>
      <c r="Y124" s="105">
        <v>0.66</v>
      </c>
      <c r="Z124" s="104"/>
      <c r="AA124" s="104">
        <v>4.95</v>
      </c>
      <c r="AB124" s="105">
        <v>1.32</v>
      </c>
      <c r="AC124" s="59"/>
      <c r="AD124" s="59"/>
      <c r="AE124" s="59"/>
    </row>
    <row r="125" spans="1:31" s="21" customFormat="1" x14ac:dyDescent="0.3">
      <c r="A125" s="53" t="s">
        <v>489</v>
      </c>
      <c r="B125" s="95" t="s">
        <v>497</v>
      </c>
      <c r="C125" s="96">
        <v>224</v>
      </c>
      <c r="D125" s="39" t="s">
        <v>498</v>
      </c>
      <c r="E125" s="89" t="s">
        <v>499</v>
      </c>
      <c r="F125" s="53" t="s">
        <v>500</v>
      </c>
      <c r="G125" s="53" t="s">
        <v>501</v>
      </c>
      <c r="H125" s="97">
        <v>3.71</v>
      </c>
      <c r="I125" s="98">
        <v>5.97</v>
      </c>
      <c r="J125" s="96" t="s">
        <v>152</v>
      </c>
      <c r="K125" s="99" t="s">
        <v>53</v>
      </c>
      <c r="L125" s="96" t="s">
        <v>54</v>
      </c>
      <c r="M125" s="99"/>
      <c r="N125" s="74" t="s">
        <v>54</v>
      </c>
      <c r="O125" s="96"/>
      <c r="P125" s="53" t="s">
        <v>227</v>
      </c>
      <c r="Q125" s="96" t="s">
        <v>56</v>
      </c>
      <c r="R125" s="100"/>
      <c r="S125" s="101"/>
      <c r="T125" s="39" t="s">
        <v>497</v>
      </c>
      <c r="U125" s="103" t="s">
        <v>56</v>
      </c>
      <c r="V125" s="53" t="s">
        <v>58</v>
      </c>
      <c r="W125" s="104" t="s">
        <v>59</v>
      </c>
      <c r="X125" s="104">
        <v>2</v>
      </c>
      <c r="Y125" s="105">
        <v>1.5</v>
      </c>
      <c r="Z125" s="104">
        <v>0.34</v>
      </c>
      <c r="AA125" s="104">
        <v>8.75</v>
      </c>
      <c r="AB125" s="105">
        <v>3.5</v>
      </c>
      <c r="AC125" s="59">
        <v>1.28</v>
      </c>
      <c r="AD125" s="59"/>
      <c r="AE125" s="59"/>
    </row>
    <row r="126" spans="1:31" s="21" customFormat="1" x14ac:dyDescent="0.3">
      <c r="A126" s="53" t="s">
        <v>489</v>
      </c>
      <c r="B126" s="95" t="s">
        <v>502</v>
      </c>
      <c r="C126" s="96">
        <v>225</v>
      </c>
      <c r="D126" s="39" t="s">
        <v>503</v>
      </c>
      <c r="E126" s="53" t="s">
        <v>504</v>
      </c>
      <c r="F126" s="53" t="s">
        <v>505</v>
      </c>
      <c r="G126" s="53" t="s">
        <v>506</v>
      </c>
      <c r="H126" s="97">
        <v>1.3</v>
      </c>
      <c r="I126" s="98">
        <v>2.0921472000000003</v>
      </c>
      <c r="J126" s="96" t="s">
        <v>73</v>
      </c>
      <c r="K126" s="99" t="s">
        <v>66</v>
      </c>
      <c r="L126" s="96"/>
      <c r="M126" s="99"/>
      <c r="N126" s="74" t="s">
        <v>54</v>
      </c>
      <c r="O126" s="96" t="s">
        <v>54</v>
      </c>
      <c r="P126" s="53"/>
      <c r="Q126" s="96" t="s">
        <v>56</v>
      </c>
      <c r="R126" s="100"/>
      <c r="S126" s="101"/>
      <c r="T126" s="39" t="s">
        <v>502</v>
      </c>
      <c r="U126" s="103" t="s">
        <v>507</v>
      </c>
      <c r="V126" s="53" t="s">
        <v>58</v>
      </c>
      <c r="W126" s="104" t="s">
        <v>59</v>
      </c>
      <c r="X126" s="104">
        <v>2</v>
      </c>
      <c r="Y126" s="105">
        <v>2</v>
      </c>
      <c r="Z126" s="104">
        <v>2</v>
      </c>
      <c r="AA126" s="104">
        <v>2</v>
      </c>
      <c r="AB126" s="105">
        <v>2</v>
      </c>
      <c r="AC126" s="168">
        <v>2</v>
      </c>
      <c r="AD126" s="59"/>
      <c r="AE126" s="59"/>
    </row>
    <row r="127" spans="1:31" s="21" customFormat="1" ht="26" x14ac:dyDescent="0.3">
      <c r="A127" s="89" t="s">
        <v>489</v>
      </c>
      <c r="B127" s="130" t="s">
        <v>508</v>
      </c>
      <c r="C127" s="74">
        <v>305</v>
      </c>
      <c r="D127" s="102" t="s">
        <v>758</v>
      </c>
      <c r="E127" s="89" t="s">
        <v>509</v>
      </c>
      <c r="F127" s="89" t="s">
        <v>510</v>
      </c>
      <c r="G127" s="89" t="s">
        <v>511</v>
      </c>
      <c r="H127" s="97">
        <v>2.04</v>
      </c>
      <c r="I127" s="98">
        <v>3.2830536000000001</v>
      </c>
      <c r="J127" s="96" t="s">
        <v>152</v>
      </c>
      <c r="K127" s="99" t="s">
        <v>53</v>
      </c>
      <c r="L127" s="96" t="s">
        <v>54</v>
      </c>
      <c r="M127" s="99"/>
      <c r="N127" s="74" t="s">
        <v>54</v>
      </c>
      <c r="O127" s="96"/>
      <c r="P127" s="89" t="s">
        <v>759</v>
      </c>
      <c r="Q127" s="74" t="s">
        <v>56</v>
      </c>
      <c r="R127" s="100"/>
      <c r="S127" s="101"/>
      <c r="T127" s="39" t="s">
        <v>508</v>
      </c>
      <c r="U127" s="140" t="s">
        <v>761</v>
      </c>
      <c r="V127" s="53" t="s">
        <v>58</v>
      </c>
      <c r="W127" s="104" t="s">
        <v>59</v>
      </c>
      <c r="X127" s="104">
        <v>1.98</v>
      </c>
      <c r="Y127" s="105">
        <v>1.32</v>
      </c>
      <c r="Z127" s="104"/>
      <c r="AA127" s="104">
        <v>9.9</v>
      </c>
      <c r="AB127" s="105">
        <v>2.64</v>
      </c>
      <c r="AC127" s="59"/>
      <c r="AD127" s="59"/>
      <c r="AE127" s="59"/>
    </row>
    <row r="128" spans="1:31" s="21" customFormat="1" x14ac:dyDescent="0.3">
      <c r="A128" s="53" t="s">
        <v>512</v>
      </c>
      <c r="B128" s="95" t="s">
        <v>513</v>
      </c>
      <c r="C128" s="96">
        <v>226</v>
      </c>
      <c r="D128" s="39" t="s">
        <v>514</v>
      </c>
      <c r="E128" s="53" t="s">
        <v>515</v>
      </c>
      <c r="F128" s="53" t="s">
        <v>516</v>
      </c>
      <c r="G128" s="53" t="s">
        <v>517</v>
      </c>
      <c r="H128" s="97">
        <v>0.2</v>
      </c>
      <c r="I128" s="98">
        <v>0.32186880000000007</v>
      </c>
      <c r="J128" s="96" t="s">
        <v>152</v>
      </c>
      <c r="K128" s="99" t="s">
        <v>53</v>
      </c>
      <c r="L128" s="96" t="s">
        <v>54</v>
      </c>
      <c r="M128" s="99"/>
      <c r="N128" s="74" t="s">
        <v>54</v>
      </c>
      <c r="O128" s="96"/>
      <c r="P128" s="53" t="s">
        <v>227</v>
      </c>
      <c r="Q128" s="96" t="s">
        <v>518</v>
      </c>
      <c r="R128" s="100">
        <v>0.1</v>
      </c>
      <c r="S128" s="101"/>
      <c r="T128" s="102" t="s">
        <v>513</v>
      </c>
      <c r="U128" s="103" t="s">
        <v>519</v>
      </c>
      <c r="V128" s="53" t="s">
        <v>58</v>
      </c>
      <c r="W128" s="104" t="s">
        <v>59</v>
      </c>
      <c r="X128" s="104">
        <v>3.75</v>
      </c>
      <c r="Y128" s="105">
        <v>3.75</v>
      </c>
      <c r="Z128" s="104">
        <v>3.75</v>
      </c>
      <c r="AA128" s="104">
        <v>25</v>
      </c>
      <c r="AB128" s="105">
        <v>11.25</v>
      </c>
      <c r="AC128" s="59"/>
      <c r="AD128" s="59"/>
      <c r="AE128" s="59"/>
    </row>
    <row r="129" spans="1:31" s="21" customFormat="1" x14ac:dyDescent="0.3">
      <c r="A129" s="53" t="s">
        <v>512</v>
      </c>
      <c r="B129" s="95" t="s">
        <v>520</v>
      </c>
      <c r="C129" s="96">
        <v>227</v>
      </c>
      <c r="D129" s="39" t="s">
        <v>521</v>
      </c>
      <c r="E129" s="53" t="s">
        <v>515</v>
      </c>
      <c r="F129" s="53" t="s">
        <v>516</v>
      </c>
      <c r="G129" s="53" t="s">
        <v>517</v>
      </c>
      <c r="H129" s="97">
        <v>0.2</v>
      </c>
      <c r="I129" s="98">
        <v>0.32186880000000007</v>
      </c>
      <c r="J129" s="96" t="s">
        <v>152</v>
      </c>
      <c r="K129" s="99" t="s">
        <v>53</v>
      </c>
      <c r="L129" s="96"/>
      <c r="M129" s="99"/>
      <c r="N129" s="74" t="s">
        <v>54</v>
      </c>
      <c r="O129" s="96" t="s">
        <v>54</v>
      </c>
      <c r="P129" s="53"/>
      <c r="Q129" s="96" t="s">
        <v>56</v>
      </c>
      <c r="R129" s="100">
        <v>0.1</v>
      </c>
      <c r="S129" s="101"/>
      <c r="T129" s="39" t="s">
        <v>520</v>
      </c>
      <c r="U129" s="103" t="s">
        <v>762</v>
      </c>
      <c r="V129" s="53" t="s">
        <v>58</v>
      </c>
      <c r="W129" s="104" t="s">
        <v>59</v>
      </c>
      <c r="X129" s="104">
        <v>4</v>
      </c>
      <c r="Y129" s="105">
        <v>4</v>
      </c>
      <c r="Z129" s="104">
        <v>4</v>
      </c>
      <c r="AA129" s="104" t="s">
        <v>763</v>
      </c>
      <c r="AB129" s="105" t="s">
        <v>190</v>
      </c>
      <c r="AC129" s="59" t="s">
        <v>190</v>
      </c>
      <c r="AD129" s="59"/>
      <c r="AE129" s="59"/>
    </row>
    <row r="130" spans="1:31" s="21" customFormat="1" ht="26" x14ac:dyDescent="0.3">
      <c r="A130" s="53" t="s">
        <v>512</v>
      </c>
      <c r="B130" s="95" t="s">
        <v>522</v>
      </c>
      <c r="C130" s="96">
        <v>228</v>
      </c>
      <c r="D130" s="39" t="s">
        <v>523</v>
      </c>
      <c r="E130" s="39" t="s">
        <v>524</v>
      </c>
      <c r="F130" s="53" t="s">
        <v>516</v>
      </c>
      <c r="G130" s="39" t="s">
        <v>764</v>
      </c>
      <c r="H130" s="97">
        <v>1.3</v>
      </c>
      <c r="I130" s="98">
        <v>2.09</v>
      </c>
      <c r="J130" s="96" t="s">
        <v>152</v>
      </c>
      <c r="K130" s="99" t="s">
        <v>66</v>
      </c>
      <c r="L130" s="96"/>
      <c r="M130" s="99"/>
      <c r="N130" s="74" t="s">
        <v>54</v>
      </c>
      <c r="O130" s="96"/>
      <c r="P130" s="53" t="s">
        <v>227</v>
      </c>
      <c r="Q130" s="96" t="s">
        <v>56</v>
      </c>
      <c r="R130" s="100">
        <v>0.5</v>
      </c>
      <c r="S130" s="101"/>
      <c r="T130" s="39" t="s">
        <v>522</v>
      </c>
      <c r="U130" s="103" t="s">
        <v>525</v>
      </c>
      <c r="V130" s="53" t="s">
        <v>58</v>
      </c>
      <c r="W130" s="104" t="s">
        <v>59</v>
      </c>
      <c r="X130" s="104">
        <v>3.75</v>
      </c>
      <c r="Y130" s="105">
        <v>3.75</v>
      </c>
      <c r="Z130" s="104">
        <v>3.75</v>
      </c>
      <c r="AA130" s="104">
        <v>25</v>
      </c>
      <c r="AB130" s="105">
        <v>11</v>
      </c>
      <c r="AC130" s="168">
        <v>19.5</v>
      </c>
      <c r="AD130" s="59"/>
      <c r="AE130" s="59"/>
    </row>
    <row r="131" spans="1:31" s="21" customFormat="1" ht="26" x14ac:dyDescent="0.3">
      <c r="A131" s="53" t="s">
        <v>512</v>
      </c>
      <c r="B131" s="95" t="s">
        <v>526</v>
      </c>
      <c r="C131" s="96">
        <v>229</v>
      </c>
      <c r="D131" s="39" t="s">
        <v>527</v>
      </c>
      <c r="E131" s="39" t="s">
        <v>528</v>
      </c>
      <c r="F131" s="53" t="s">
        <v>516</v>
      </c>
      <c r="G131" s="39" t="s">
        <v>529</v>
      </c>
      <c r="H131" s="97">
        <v>1.35</v>
      </c>
      <c r="I131" s="98">
        <v>2.17</v>
      </c>
      <c r="J131" s="96" t="s">
        <v>101</v>
      </c>
      <c r="K131" s="99" t="s">
        <v>53</v>
      </c>
      <c r="L131" s="96" t="s">
        <v>54</v>
      </c>
      <c r="M131" s="99"/>
      <c r="N131" s="74" t="s">
        <v>54</v>
      </c>
      <c r="O131" s="96"/>
      <c r="P131" s="53" t="s">
        <v>227</v>
      </c>
      <c r="Q131" s="96" t="s">
        <v>56</v>
      </c>
      <c r="R131" s="100">
        <v>0.75</v>
      </c>
      <c r="S131" s="101"/>
      <c r="T131" s="102" t="s">
        <v>526</v>
      </c>
      <c r="U131" s="103" t="s">
        <v>525</v>
      </c>
      <c r="V131" s="53" t="s">
        <v>58</v>
      </c>
      <c r="W131" s="104" t="s">
        <v>59</v>
      </c>
      <c r="X131" s="104">
        <v>3.75</v>
      </c>
      <c r="Y131" s="105">
        <v>3.75</v>
      </c>
      <c r="Z131" s="104">
        <v>3.75</v>
      </c>
      <c r="AA131" s="104">
        <v>25</v>
      </c>
      <c r="AB131" s="105">
        <v>11</v>
      </c>
      <c r="AC131" s="168">
        <v>19.5</v>
      </c>
      <c r="AD131" s="59"/>
      <c r="AE131" s="59"/>
    </row>
    <row r="132" spans="1:31" s="21" customFormat="1" x14ac:dyDescent="0.3">
      <c r="A132" s="53" t="s">
        <v>512</v>
      </c>
      <c r="B132" s="130" t="s">
        <v>765</v>
      </c>
      <c r="C132" s="131">
        <v>230</v>
      </c>
      <c r="D132" s="39" t="s">
        <v>778</v>
      </c>
      <c r="E132" s="53" t="s">
        <v>530</v>
      </c>
      <c r="F132" s="53" t="s">
        <v>516</v>
      </c>
      <c r="G132" s="53" t="s">
        <v>531</v>
      </c>
      <c r="H132" s="97">
        <v>0.19</v>
      </c>
      <c r="I132" s="98">
        <v>0.31</v>
      </c>
      <c r="J132" s="96" t="s">
        <v>152</v>
      </c>
      <c r="K132" s="99" t="s">
        <v>66</v>
      </c>
      <c r="L132" s="96"/>
      <c r="M132" s="99"/>
      <c r="N132" s="74" t="s">
        <v>54</v>
      </c>
      <c r="O132" s="96" t="s">
        <v>54</v>
      </c>
      <c r="P132" s="53"/>
      <c r="Q132" s="96" t="s">
        <v>56</v>
      </c>
      <c r="R132" s="100">
        <v>0.11</v>
      </c>
      <c r="S132" s="101"/>
      <c r="T132" s="39" t="s">
        <v>765</v>
      </c>
      <c r="U132" s="103" t="s">
        <v>779</v>
      </c>
      <c r="V132" s="53" t="s">
        <v>58</v>
      </c>
      <c r="W132" s="104" t="s">
        <v>59</v>
      </c>
      <c r="X132" s="104">
        <v>4</v>
      </c>
      <c r="Y132" s="105">
        <v>4</v>
      </c>
      <c r="Z132" s="104">
        <v>4</v>
      </c>
      <c r="AA132" s="104">
        <v>27</v>
      </c>
      <c r="AB132" s="105">
        <v>9</v>
      </c>
      <c r="AC132" s="59"/>
      <c r="AD132" s="59"/>
      <c r="AE132" s="59"/>
    </row>
    <row r="133" spans="1:31" s="21" customFormat="1" x14ac:dyDescent="0.3">
      <c r="A133" s="53" t="s">
        <v>512</v>
      </c>
      <c r="B133" s="95" t="s">
        <v>532</v>
      </c>
      <c r="C133" s="96">
        <v>231</v>
      </c>
      <c r="D133" s="39" t="s">
        <v>533</v>
      </c>
      <c r="E133" s="53" t="s">
        <v>534</v>
      </c>
      <c r="F133" s="53" t="s">
        <v>516</v>
      </c>
      <c r="G133" s="53" t="s">
        <v>535</v>
      </c>
      <c r="H133" s="97">
        <v>3.25</v>
      </c>
      <c r="I133" s="98">
        <v>5.23</v>
      </c>
      <c r="J133" s="96" t="s">
        <v>152</v>
      </c>
      <c r="K133" s="99" t="s">
        <v>53</v>
      </c>
      <c r="L133" s="96" t="s">
        <v>54</v>
      </c>
      <c r="M133" s="99"/>
      <c r="N133" s="74" t="s">
        <v>54</v>
      </c>
      <c r="O133" s="96"/>
      <c r="P133" s="53" t="s">
        <v>227</v>
      </c>
      <c r="Q133" s="96" t="s">
        <v>56</v>
      </c>
      <c r="R133" s="100">
        <v>1.75</v>
      </c>
      <c r="S133" s="101"/>
      <c r="T133" s="39" t="s">
        <v>532</v>
      </c>
      <c r="U133" s="103" t="s">
        <v>536</v>
      </c>
      <c r="V133" s="53" t="s">
        <v>58</v>
      </c>
      <c r="W133" s="104" t="s">
        <v>59</v>
      </c>
      <c r="X133" s="104">
        <v>4</v>
      </c>
      <c r="Y133" s="105">
        <v>4</v>
      </c>
      <c r="Z133" s="104">
        <v>4</v>
      </c>
      <c r="AA133" s="104">
        <v>33.25</v>
      </c>
      <c r="AB133" s="105">
        <v>11.25</v>
      </c>
      <c r="AC133" s="59"/>
      <c r="AD133" s="59"/>
      <c r="AE133" s="59"/>
    </row>
    <row r="134" spans="1:31" s="21" customFormat="1" x14ac:dyDescent="0.3">
      <c r="A134" s="53" t="s">
        <v>512</v>
      </c>
      <c r="B134" s="95" t="s">
        <v>537</v>
      </c>
      <c r="C134" s="96">
        <v>232</v>
      </c>
      <c r="D134" s="39" t="s">
        <v>538</v>
      </c>
      <c r="E134" s="53" t="s">
        <v>539</v>
      </c>
      <c r="F134" s="53" t="s">
        <v>516</v>
      </c>
      <c r="G134" s="53" t="s">
        <v>540</v>
      </c>
      <c r="H134" s="97">
        <v>0.2</v>
      </c>
      <c r="I134" s="98">
        <v>0.32186880000000007</v>
      </c>
      <c r="J134" s="96" t="s">
        <v>152</v>
      </c>
      <c r="K134" s="99" t="s">
        <v>66</v>
      </c>
      <c r="L134" s="96" t="s">
        <v>54</v>
      </c>
      <c r="M134" s="99"/>
      <c r="N134" s="74" t="s">
        <v>54</v>
      </c>
      <c r="O134" s="96" t="s">
        <v>54</v>
      </c>
      <c r="P134" s="53"/>
      <c r="Q134" s="96" t="s">
        <v>518</v>
      </c>
      <c r="R134" s="100">
        <v>0.1</v>
      </c>
      <c r="S134" s="101"/>
      <c r="T134" s="39" t="s">
        <v>537</v>
      </c>
      <c r="U134" s="103" t="s">
        <v>541</v>
      </c>
      <c r="V134" s="53" t="s">
        <v>58</v>
      </c>
      <c r="W134" s="104" t="s">
        <v>59</v>
      </c>
      <c r="X134" s="104">
        <v>3.5</v>
      </c>
      <c r="Y134" s="105">
        <v>3.5</v>
      </c>
      <c r="Z134" s="104">
        <v>3.5</v>
      </c>
      <c r="AA134" s="104" t="s">
        <v>766</v>
      </c>
      <c r="AB134" s="105" t="s">
        <v>190</v>
      </c>
      <c r="AC134" s="59" t="s">
        <v>190</v>
      </c>
      <c r="AD134" s="59"/>
      <c r="AE134" s="59"/>
    </row>
    <row r="135" spans="1:31" s="21" customFormat="1" x14ac:dyDescent="0.3">
      <c r="A135" s="53" t="s">
        <v>512</v>
      </c>
      <c r="B135" s="95" t="s">
        <v>542</v>
      </c>
      <c r="C135" s="96">
        <v>233</v>
      </c>
      <c r="D135" s="39" t="s">
        <v>767</v>
      </c>
      <c r="E135" s="53" t="s">
        <v>543</v>
      </c>
      <c r="F135" s="53" t="s">
        <v>516</v>
      </c>
      <c r="G135" s="53" t="s">
        <v>544</v>
      </c>
      <c r="H135" s="97">
        <v>0.2</v>
      </c>
      <c r="I135" s="98">
        <v>0.32186880000000007</v>
      </c>
      <c r="J135" s="96" t="s">
        <v>52</v>
      </c>
      <c r="K135" s="99" t="s">
        <v>53</v>
      </c>
      <c r="L135" s="96"/>
      <c r="M135" s="99"/>
      <c r="N135" s="74" t="s">
        <v>54</v>
      </c>
      <c r="O135" s="96" t="s">
        <v>54</v>
      </c>
      <c r="P135" s="53"/>
      <c r="Q135" s="96" t="s">
        <v>56</v>
      </c>
      <c r="R135" s="100">
        <v>0.1</v>
      </c>
      <c r="S135" s="101"/>
      <c r="T135" s="39" t="s">
        <v>542</v>
      </c>
      <c r="U135" s="103"/>
      <c r="V135" s="53" t="s">
        <v>58</v>
      </c>
      <c r="W135" s="104" t="s">
        <v>59</v>
      </c>
      <c r="X135" s="104">
        <v>3.5</v>
      </c>
      <c r="Y135" s="105">
        <v>3.5</v>
      </c>
      <c r="Z135" s="104">
        <v>3.5</v>
      </c>
      <c r="AA135" s="104">
        <v>38.5</v>
      </c>
      <c r="AB135" s="105">
        <v>7.5</v>
      </c>
      <c r="AC135" s="59"/>
      <c r="AD135" s="59"/>
      <c r="AE135" s="59"/>
    </row>
    <row r="136" spans="1:31" s="8" customFormat="1" x14ac:dyDescent="0.3">
      <c r="A136" s="53" t="s">
        <v>512</v>
      </c>
      <c r="B136" s="95" t="s">
        <v>545</v>
      </c>
      <c r="C136" s="96">
        <v>234</v>
      </c>
      <c r="D136" s="39" t="s">
        <v>546</v>
      </c>
      <c r="E136" s="53" t="s">
        <v>547</v>
      </c>
      <c r="F136" s="53" t="s">
        <v>516</v>
      </c>
      <c r="G136" s="53" t="s">
        <v>548</v>
      </c>
      <c r="H136" s="97">
        <v>0.2</v>
      </c>
      <c r="I136" s="98">
        <v>0.32186880000000007</v>
      </c>
      <c r="J136" s="96" t="s">
        <v>179</v>
      </c>
      <c r="K136" s="99" t="s">
        <v>66</v>
      </c>
      <c r="L136" s="96"/>
      <c r="M136" s="99"/>
      <c r="N136" s="74" t="s">
        <v>54</v>
      </c>
      <c r="O136" s="96" t="s">
        <v>54</v>
      </c>
      <c r="P136" s="53"/>
      <c r="Q136" s="96" t="s">
        <v>56</v>
      </c>
      <c r="R136" s="100">
        <v>0.1</v>
      </c>
      <c r="S136" s="101"/>
      <c r="T136" s="39" t="s">
        <v>545</v>
      </c>
      <c r="U136" s="103"/>
      <c r="V136" s="53" t="s">
        <v>58</v>
      </c>
      <c r="W136" s="104" t="s">
        <v>59</v>
      </c>
      <c r="X136" s="104">
        <v>3.5</v>
      </c>
      <c r="Y136" s="105">
        <v>3.5</v>
      </c>
      <c r="Z136" s="104">
        <v>3.5</v>
      </c>
      <c r="AA136" s="104">
        <v>17</v>
      </c>
      <c r="AB136" s="105">
        <v>11</v>
      </c>
      <c r="AC136" s="79"/>
      <c r="AD136" s="79"/>
      <c r="AE136" s="79"/>
    </row>
    <row r="137" spans="1:31" s="8" customFormat="1" x14ac:dyDescent="0.3">
      <c r="A137" s="53" t="s">
        <v>512</v>
      </c>
      <c r="B137" s="95" t="s">
        <v>768</v>
      </c>
      <c r="C137" s="96">
        <v>235</v>
      </c>
      <c r="D137" s="39" t="s">
        <v>550</v>
      </c>
      <c r="E137" s="53" t="s">
        <v>551</v>
      </c>
      <c r="F137" s="53" t="s">
        <v>516</v>
      </c>
      <c r="G137" s="53" t="s">
        <v>552</v>
      </c>
      <c r="H137" s="97">
        <v>0.2</v>
      </c>
      <c r="I137" s="98">
        <v>0.32186880000000007</v>
      </c>
      <c r="J137" s="96" t="s">
        <v>152</v>
      </c>
      <c r="K137" s="99" t="s">
        <v>53</v>
      </c>
      <c r="L137" s="96" t="s">
        <v>54</v>
      </c>
      <c r="M137" s="99"/>
      <c r="N137" s="74" t="s">
        <v>54</v>
      </c>
      <c r="O137" s="96"/>
      <c r="P137" s="89" t="s">
        <v>227</v>
      </c>
      <c r="Q137" s="96" t="s">
        <v>56</v>
      </c>
      <c r="R137" s="100">
        <v>0.1</v>
      </c>
      <c r="S137" s="101"/>
      <c r="T137" s="77" t="s">
        <v>549</v>
      </c>
      <c r="U137" s="103" t="s">
        <v>780</v>
      </c>
      <c r="V137" s="53" t="s">
        <v>58</v>
      </c>
      <c r="W137" s="104" t="s">
        <v>59</v>
      </c>
      <c r="X137" s="169">
        <v>7</v>
      </c>
      <c r="Y137" s="105">
        <v>3.5</v>
      </c>
      <c r="Z137" s="104">
        <v>3.5</v>
      </c>
      <c r="AA137" s="104" t="s">
        <v>766</v>
      </c>
      <c r="AB137" s="105" t="s">
        <v>190</v>
      </c>
      <c r="AC137" s="79" t="s">
        <v>190</v>
      </c>
      <c r="AD137" s="79"/>
      <c r="AE137" s="79"/>
    </row>
    <row r="138" spans="1:31" s="8" customFormat="1" x14ac:dyDescent="0.3">
      <c r="A138" s="53" t="s">
        <v>512</v>
      </c>
      <c r="B138" s="132" t="s">
        <v>769</v>
      </c>
      <c r="C138" s="131">
        <v>236</v>
      </c>
      <c r="D138" s="39" t="s">
        <v>550</v>
      </c>
      <c r="E138" s="53" t="s">
        <v>551</v>
      </c>
      <c r="F138" s="53" t="s">
        <v>516</v>
      </c>
      <c r="G138" s="53" t="s">
        <v>552</v>
      </c>
      <c r="H138" s="97">
        <v>0.2</v>
      </c>
      <c r="I138" s="98">
        <v>0.32186880000000007</v>
      </c>
      <c r="J138" s="96" t="s">
        <v>152</v>
      </c>
      <c r="K138" s="99" t="s">
        <v>53</v>
      </c>
      <c r="L138" s="96"/>
      <c r="M138" s="99"/>
      <c r="N138" s="74" t="s">
        <v>54</v>
      </c>
      <c r="O138" s="96"/>
      <c r="P138" s="89" t="s">
        <v>227</v>
      </c>
      <c r="Q138" s="96" t="s">
        <v>56</v>
      </c>
      <c r="R138" s="100">
        <v>0.1</v>
      </c>
      <c r="S138" s="101"/>
      <c r="T138" s="39" t="s">
        <v>553</v>
      </c>
      <c r="U138" s="103" t="s">
        <v>781</v>
      </c>
      <c r="V138" s="53" t="s">
        <v>58</v>
      </c>
      <c r="W138" s="104" t="s">
        <v>59</v>
      </c>
      <c r="X138" s="169">
        <v>7</v>
      </c>
      <c r="Y138" s="105">
        <v>3.5</v>
      </c>
      <c r="Z138" s="104">
        <v>3.5</v>
      </c>
      <c r="AA138" s="104" t="s">
        <v>763</v>
      </c>
      <c r="AB138" s="105" t="s">
        <v>190</v>
      </c>
      <c r="AC138" s="79" t="s">
        <v>190</v>
      </c>
      <c r="AD138" s="79"/>
      <c r="AE138" s="79"/>
    </row>
    <row r="139" spans="1:31" s="8" customFormat="1" x14ac:dyDescent="0.3">
      <c r="A139" s="53" t="s">
        <v>512</v>
      </c>
      <c r="B139" s="95" t="s">
        <v>770</v>
      </c>
      <c r="C139" s="96">
        <v>237</v>
      </c>
      <c r="D139" s="39" t="s">
        <v>550</v>
      </c>
      <c r="E139" s="53" t="s">
        <v>555</v>
      </c>
      <c r="F139" s="53" t="s">
        <v>516</v>
      </c>
      <c r="G139" s="53" t="s">
        <v>556</v>
      </c>
      <c r="H139" s="97">
        <v>0.65</v>
      </c>
      <c r="I139" s="98">
        <v>1.05</v>
      </c>
      <c r="J139" s="96" t="s">
        <v>152</v>
      </c>
      <c r="K139" s="99" t="s">
        <v>53</v>
      </c>
      <c r="L139" s="96"/>
      <c r="M139" s="99"/>
      <c r="N139" s="74" t="s">
        <v>54</v>
      </c>
      <c r="O139" s="96"/>
      <c r="P139" s="53" t="s">
        <v>227</v>
      </c>
      <c r="Q139" s="96" t="s">
        <v>56</v>
      </c>
      <c r="R139" s="100">
        <v>0.41</v>
      </c>
      <c r="S139" s="101"/>
      <c r="T139" s="129" t="s">
        <v>554</v>
      </c>
      <c r="U139" s="103" t="s">
        <v>782</v>
      </c>
      <c r="V139" s="53" t="s">
        <v>58</v>
      </c>
      <c r="W139" s="104" t="s">
        <v>59</v>
      </c>
      <c r="X139" s="104" t="s">
        <v>771</v>
      </c>
      <c r="Y139" s="105" t="s">
        <v>190</v>
      </c>
      <c r="Z139" s="104" t="s">
        <v>190</v>
      </c>
      <c r="AA139" s="169">
        <v>42.75</v>
      </c>
      <c r="AB139" s="170" t="s">
        <v>783</v>
      </c>
      <c r="AC139" s="79"/>
      <c r="AD139" s="79"/>
      <c r="AE139" s="79"/>
    </row>
    <row r="140" spans="1:31" s="21" customFormat="1" x14ac:dyDescent="0.3">
      <c r="A140" s="53" t="s">
        <v>512</v>
      </c>
      <c r="B140" s="95" t="s">
        <v>772</v>
      </c>
      <c r="C140" s="96">
        <v>238</v>
      </c>
      <c r="D140" s="39" t="s">
        <v>550</v>
      </c>
      <c r="E140" s="53" t="s">
        <v>555</v>
      </c>
      <c r="F140" s="53" t="s">
        <v>516</v>
      </c>
      <c r="G140" s="53" t="s">
        <v>558</v>
      </c>
      <c r="H140" s="97">
        <v>0.5</v>
      </c>
      <c r="I140" s="98">
        <v>0.8</v>
      </c>
      <c r="J140" s="96" t="s">
        <v>152</v>
      </c>
      <c r="K140" s="99" t="s">
        <v>66</v>
      </c>
      <c r="L140" s="96" t="s">
        <v>54</v>
      </c>
      <c r="M140" s="99"/>
      <c r="N140" s="74" t="s">
        <v>54</v>
      </c>
      <c r="O140" s="96"/>
      <c r="P140" s="89" t="s">
        <v>227</v>
      </c>
      <c r="Q140" s="96" t="s">
        <v>56</v>
      </c>
      <c r="R140" s="100">
        <v>0.26</v>
      </c>
      <c r="S140" s="101"/>
      <c r="T140" s="39" t="s">
        <v>557</v>
      </c>
      <c r="U140" s="103" t="s">
        <v>784</v>
      </c>
      <c r="V140" s="53" t="s">
        <v>58</v>
      </c>
      <c r="W140" s="104" t="s">
        <v>59</v>
      </c>
      <c r="X140" s="169">
        <v>7</v>
      </c>
      <c r="Y140" s="105">
        <v>3.5</v>
      </c>
      <c r="Z140" s="104">
        <v>3.5</v>
      </c>
      <c r="AA140" s="169">
        <v>42.75</v>
      </c>
      <c r="AB140" s="170" t="s">
        <v>783</v>
      </c>
      <c r="AC140" s="59"/>
      <c r="AD140" s="59"/>
      <c r="AE140" s="59"/>
    </row>
    <row r="141" spans="1:31" s="21" customFormat="1" x14ac:dyDescent="0.3">
      <c r="A141" s="53" t="s">
        <v>512</v>
      </c>
      <c r="B141" s="95" t="s">
        <v>785</v>
      </c>
      <c r="C141" s="96">
        <v>239</v>
      </c>
      <c r="D141" s="39" t="s">
        <v>559</v>
      </c>
      <c r="E141" s="53" t="s">
        <v>560</v>
      </c>
      <c r="F141" s="53" t="s">
        <v>516</v>
      </c>
      <c r="G141" s="53" t="s">
        <v>561</v>
      </c>
      <c r="H141" s="97">
        <v>0.4</v>
      </c>
      <c r="I141" s="98">
        <v>0.64373760000000013</v>
      </c>
      <c r="J141" s="96" t="s">
        <v>152</v>
      </c>
      <c r="K141" s="99" t="s">
        <v>53</v>
      </c>
      <c r="L141" s="96" t="s">
        <v>54</v>
      </c>
      <c r="M141" s="99"/>
      <c r="N141" s="74" t="s">
        <v>54</v>
      </c>
      <c r="O141" s="96"/>
      <c r="P141" s="89" t="s">
        <v>562</v>
      </c>
      <c r="Q141" s="96" t="s">
        <v>56</v>
      </c>
      <c r="R141" s="100">
        <v>0.1</v>
      </c>
      <c r="S141" s="101"/>
      <c r="T141" s="77" t="s">
        <v>785</v>
      </c>
      <c r="U141" s="103" t="s">
        <v>786</v>
      </c>
      <c r="V141" s="53" t="s">
        <v>58</v>
      </c>
      <c r="W141" s="104" t="s">
        <v>59</v>
      </c>
      <c r="X141" s="104">
        <v>4</v>
      </c>
      <c r="Y141" s="105">
        <v>4</v>
      </c>
      <c r="Z141" s="104">
        <v>4</v>
      </c>
      <c r="AA141" s="104" t="s">
        <v>766</v>
      </c>
      <c r="AB141" s="105" t="s">
        <v>190</v>
      </c>
      <c r="AC141" s="59" t="s">
        <v>190</v>
      </c>
      <c r="AD141" s="59"/>
      <c r="AE141" s="59"/>
    </row>
    <row r="142" spans="1:31" s="21" customFormat="1" x14ac:dyDescent="0.3">
      <c r="A142" s="53" t="s">
        <v>512</v>
      </c>
      <c r="B142" s="130" t="s">
        <v>773</v>
      </c>
      <c r="C142" s="131">
        <v>240</v>
      </c>
      <c r="D142" s="39" t="s">
        <v>559</v>
      </c>
      <c r="E142" s="53" t="s">
        <v>563</v>
      </c>
      <c r="F142" s="53" t="s">
        <v>516</v>
      </c>
      <c r="G142" s="53" t="s">
        <v>564</v>
      </c>
      <c r="H142" s="97">
        <v>0.44</v>
      </c>
      <c r="I142" s="98">
        <v>0.71</v>
      </c>
      <c r="J142" s="96" t="s">
        <v>152</v>
      </c>
      <c r="K142" s="99" t="s">
        <v>53</v>
      </c>
      <c r="L142" s="96"/>
      <c r="M142" s="99"/>
      <c r="N142" s="74" t="s">
        <v>54</v>
      </c>
      <c r="O142" s="96"/>
      <c r="P142" s="89" t="s">
        <v>562</v>
      </c>
      <c r="Q142" s="96" t="s">
        <v>56</v>
      </c>
      <c r="R142" s="100">
        <v>0.19</v>
      </c>
      <c r="S142" s="101"/>
      <c r="T142" s="39" t="s">
        <v>773</v>
      </c>
      <c r="U142" s="103" t="s">
        <v>787</v>
      </c>
      <c r="V142" s="53" t="s">
        <v>58</v>
      </c>
      <c r="W142" s="104" t="s">
        <v>59</v>
      </c>
      <c r="X142" s="104">
        <v>4</v>
      </c>
      <c r="Y142" s="105">
        <v>4</v>
      </c>
      <c r="Z142" s="104">
        <v>4</v>
      </c>
      <c r="AA142" s="104">
        <v>30</v>
      </c>
      <c r="AB142" s="105">
        <v>10</v>
      </c>
      <c r="AC142" s="59"/>
      <c r="AD142" s="59"/>
      <c r="AE142" s="59"/>
    </row>
    <row r="143" spans="1:31" s="21" customFormat="1" x14ac:dyDescent="0.3">
      <c r="A143" s="53" t="s">
        <v>512</v>
      </c>
      <c r="B143" s="95" t="s">
        <v>565</v>
      </c>
      <c r="C143" s="96">
        <v>241</v>
      </c>
      <c r="D143" s="39" t="s">
        <v>566</v>
      </c>
      <c r="E143" s="53" t="s">
        <v>567</v>
      </c>
      <c r="F143" s="53" t="s">
        <v>516</v>
      </c>
      <c r="G143" s="53" t="s">
        <v>568</v>
      </c>
      <c r="H143" s="97">
        <v>0.9</v>
      </c>
      <c r="I143" s="98">
        <v>1.4484096000000002</v>
      </c>
      <c r="J143" s="96" t="s">
        <v>152</v>
      </c>
      <c r="K143" s="99" t="s">
        <v>66</v>
      </c>
      <c r="L143" s="96" t="s">
        <v>54</v>
      </c>
      <c r="M143" s="99"/>
      <c r="N143" s="74" t="s">
        <v>54</v>
      </c>
      <c r="O143" s="96"/>
      <c r="P143" s="53" t="s">
        <v>227</v>
      </c>
      <c r="Q143" s="96" t="s">
        <v>56</v>
      </c>
      <c r="R143" s="100">
        <v>0.3</v>
      </c>
      <c r="S143" s="101"/>
      <c r="T143" s="39" t="s">
        <v>565</v>
      </c>
      <c r="U143" s="103" t="s">
        <v>788</v>
      </c>
      <c r="V143" s="53" t="s">
        <v>58</v>
      </c>
      <c r="W143" s="104" t="s">
        <v>59</v>
      </c>
      <c r="X143" s="104"/>
      <c r="Y143" s="105">
        <v>4</v>
      </c>
      <c r="Z143" s="104">
        <v>4</v>
      </c>
      <c r="AA143" s="104">
        <v>40.5</v>
      </c>
      <c r="AB143" s="105">
        <v>20.25</v>
      </c>
      <c r="AC143" s="59"/>
      <c r="AD143" s="59"/>
      <c r="AE143" s="59"/>
    </row>
    <row r="144" spans="1:31" s="92" customFormat="1" x14ac:dyDescent="0.3">
      <c r="A144" s="53" t="s">
        <v>512</v>
      </c>
      <c r="B144" s="95" t="s">
        <v>569</v>
      </c>
      <c r="C144" s="96">
        <v>243</v>
      </c>
      <c r="D144" s="39" t="s">
        <v>570</v>
      </c>
      <c r="E144" s="53" t="s">
        <v>571</v>
      </c>
      <c r="F144" s="53" t="s">
        <v>516</v>
      </c>
      <c r="G144" s="53" t="s">
        <v>572</v>
      </c>
      <c r="H144" s="97">
        <v>0.3</v>
      </c>
      <c r="I144" s="98">
        <v>0.48280319999999999</v>
      </c>
      <c r="J144" s="96" t="s">
        <v>152</v>
      </c>
      <c r="K144" s="99" t="s">
        <v>53</v>
      </c>
      <c r="L144" s="96" t="s">
        <v>54</v>
      </c>
      <c r="M144" s="99"/>
      <c r="N144" s="74" t="s">
        <v>54</v>
      </c>
      <c r="O144" s="96"/>
      <c r="P144" s="53" t="s">
        <v>227</v>
      </c>
      <c r="Q144" s="96" t="s">
        <v>518</v>
      </c>
      <c r="R144" s="100">
        <v>0.1</v>
      </c>
      <c r="S144" s="101"/>
      <c r="T144" s="39" t="s">
        <v>569</v>
      </c>
      <c r="U144" s="103" t="s">
        <v>573</v>
      </c>
      <c r="V144" s="53" t="s">
        <v>58</v>
      </c>
      <c r="W144" s="104" t="s">
        <v>59</v>
      </c>
      <c r="X144" s="104">
        <v>3.5</v>
      </c>
      <c r="Y144" s="105">
        <v>3.5</v>
      </c>
      <c r="Z144" s="104">
        <v>3.5</v>
      </c>
      <c r="AA144" s="104">
        <v>27</v>
      </c>
      <c r="AB144" s="105">
        <v>9</v>
      </c>
      <c r="AC144" s="76"/>
      <c r="AD144" s="76"/>
      <c r="AE144" s="76"/>
    </row>
    <row r="145" spans="1:31" s="21" customFormat="1" ht="25" customHeight="1" x14ac:dyDescent="0.3">
      <c r="A145" s="39" t="s">
        <v>512</v>
      </c>
      <c r="B145" s="129" t="s">
        <v>574</v>
      </c>
      <c r="C145" s="133">
        <v>244</v>
      </c>
      <c r="D145" s="39" t="s">
        <v>570</v>
      </c>
      <c r="E145" s="39" t="s">
        <v>575</v>
      </c>
      <c r="F145" s="39" t="s">
        <v>516</v>
      </c>
      <c r="G145" s="39" t="s">
        <v>576</v>
      </c>
      <c r="H145" s="134">
        <v>0.2</v>
      </c>
      <c r="I145" s="135">
        <v>0.32186880000000007</v>
      </c>
      <c r="J145" s="133" t="s">
        <v>152</v>
      </c>
      <c r="K145" s="99" t="s">
        <v>53</v>
      </c>
      <c r="L145" s="133" t="s">
        <v>54</v>
      </c>
      <c r="M145" s="136"/>
      <c r="N145" s="137" t="s">
        <v>54</v>
      </c>
      <c r="O145" s="133"/>
      <c r="P145" s="39" t="s">
        <v>227</v>
      </c>
      <c r="Q145" s="133" t="s">
        <v>56</v>
      </c>
      <c r="R145" s="138">
        <v>0.1</v>
      </c>
      <c r="S145" s="139"/>
      <c r="T145" s="39" t="s">
        <v>574</v>
      </c>
      <c r="U145" s="140" t="s">
        <v>774</v>
      </c>
      <c r="V145" s="53" t="s">
        <v>58</v>
      </c>
      <c r="W145" s="141" t="s">
        <v>59</v>
      </c>
      <c r="X145" s="141">
        <v>3.5</v>
      </c>
      <c r="Y145" s="142">
        <v>3.5</v>
      </c>
      <c r="Z145" s="141">
        <v>3.5</v>
      </c>
      <c r="AA145" s="141" t="s">
        <v>766</v>
      </c>
      <c r="AB145" s="142" t="s">
        <v>190</v>
      </c>
      <c r="AC145" s="59" t="s">
        <v>190</v>
      </c>
      <c r="AD145" s="59"/>
      <c r="AE145" s="59"/>
    </row>
    <row r="146" spans="1:31" s="21" customFormat="1" x14ac:dyDescent="0.3">
      <c r="A146" s="53" t="s">
        <v>512</v>
      </c>
      <c r="B146" s="95" t="s">
        <v>577</v>
      </c>
      <c r="C146" s="96">
        <v>245</v>
      </c>
      <c r="D146" s="39" t="s">
        <v>570</v>
      </c>
      <c r="E146" s="53" t="s">
        <v>578</v>
      </c>
      <c r="F146" s="53" t="s">
        <v>516</v>
      </c>
      <c r="G146" s="53" t="s">
        <v>579</v>
      </c>
      <c r="H146" s="97">
        <v>0.5</v>
      </c>
      <c r="I146" s="98">
        <v>0.80467200000000005</v>
      </c>
      <c r="J146" s="96" t="s">
        <v>152</v>
      </c>
      <c r="K146" s="99" t="s">
        <v>53</v>
      </c>
      <c r="L146" s="96" t="s">
        <v>54</v>
      </c>
      <c r="M146" s="99"/>
      <c r="N146" s="74" t="s">
        <v>54</v>
      </c>
      <c r="O146" s="143" t="s">
        <v>54</v>
      </c>
      <c r="P146" s="53" t="s">
        <v>227</v>
      </c>
      <c r="Q146" s="96" t="s">
        <v>56</v>
      </c>
      <c r="R146" s="100">
        <v>0.2</v>
      </c>
      <c r="S146" s="101"/>
      <c r="T146" s="39" t="s">
        <v>577</v>
      </c>
      <c r="U146" s="103" t="s">
        <v>580</v>
      </c>
      <c r="V146" s="53" t="s">
        <v>58</v>
      </c>
      <c r="W146" s="104"/>
      <c r="X146" s="104" t="s">
        <v>775</v>
      </c>
      <c r="Y146" s="105" t="s">
        <v>190</v>
      </c>
      <c r="Z146" s="104" t="s">
        <v>190</v>
      </c>
      <c r="AA146" s="104" t="s">
        <v>190</v>
      </c>
      <c r="AB146" s="105" t="s">
        <v>190</v>
      </c>
      <c r="AC146" s="59" t="s">
        <v>190</v>
      </c>
      <c r="AD146" s="59"/>
      <c r="AE146" s="59"/>
    </row>
    <row r="147" spans="1:31" s="8" customFormat="1" x14ac:dyDescent="0.3">
      <c r="A147" s="89" t="s">
        <v>512</v>
      </c>
      <c r="B147" s="130" t="s">
        <v>581</v>
      </c>
      <c r="C147" s="96">
        <v>319</v>
      </c>
      <c r="D147" s="144" t="s">
        <v>538</v>
      </c>
      <c r="E147" s="145" t="s">
        <v>582</v>
      </c>
      <c r="F147" s="89" t="s">
        <v>516</v>
      </c>
      <c r="G147" s="145" t="s">
        <v>583</v>
      </c>
      <c r="H147" s="97">
        <v>3.4</v>
      </c>
      <c r="I147" s="98">
        <v>5.44</v>
      </c>
      <c r="J147" s="96" t="s">
        <v>152</v>
      </c>
      <c r="K147" s="99" t="s">
        <v>53</v>
      </c>
      <c r="L147" s="74" t="s">
        <v>54</v>
      </c>
      <c r="M147" s="99"/>
      <c r="N147" s="74" t="s">
        <v>54</v>
      </c>
      <c r="O147" s="96"/>
      <c r="P147" s="145" t="s">
        <v>227</v>
      </c>
      <c r="Q147" s="74" t="s">
        <v>56</v>
      </c>
      <c r="R147" s="100">
        <v>1.6</v>
      </c>
      <c r="S147" s="101"/>
      <c r="T147" s="146" t="s">
        <v>581</v>
      </c>
      <c r="U147" s="103" t="s">
        <v>776</v>
      </c>
      <c r="V147" s="53" t="s">
        <v>58</v>
      </c>
      <c r="W147" s="104" t="s">
        <v>59</v>
      </c>
      <c r="X147" s="104">
        <v>3.5</v>
      </c>
      <c r="Y147" s="105">
        <v>3.5</v>
      </c>
      <c r="Z147" s="104">
        <v>3.5</v>
      </c>
      <c r="AA147" s="104">
        <v>23</v>
      </c>
      <c r="AB147" s="105">
        <v>11.25</v>
      </c>
      <c r="AC147" s="79"/>
      <c r="AD147" s="79"/>
      <c r="AE147" s="79"/>
    </row>
    <row r="148" spans="1:31" s="8" customFormat="1" x14ac:dyDescent="0.3">
      <c r="A148" s="89" t="s">
        <v>512</v>
      </c>
      <c r="B148" s="130" t="s">
        <v>584</v>
      </c>
      <c r="C148" s="74">
        <v>306</v>
      </c>
      <c r="D148" s="144" t="s">
        <v>585</v>
      </c>
      <c r="E148" s="147" t="s">
        <v>586</v>
      </c>
      <c r="F148" s="89" t="s">
        <v>516</v>
      </c>
      <c r="G148" s="147" t="s">
        <v>587</v>
      </c>
      <c r="H148" s="97">
        <v>0.2</v>
      </c>
      <c r="I148" s="98">
        <v>0.32</v>
      </c>
      <c r="J148" s="96" t="s">
        <v>152</v>
      </c>
      <c r="K148" s="99" t="s">
        <v>66</v>
      </c>
      <c r="L148" s="74"/>
      <c r="M148" s="99"/>
      <c r="N148" s="74" t="s">
        <v>54</v>
      </c>
      <c r="O148" s="74" t="s">
        <v>54</v>
      </c>
      <c r="P148" s="147"/>
      <c r="Q148" s="74" t="s">
        <v>56</v>
      </c>
      <c r="R148" s="100">
        <v>0.12</v>
      </c>
      <c r="S148" s="101"/>
      <c r="T148" s="148" t="s">
        <v>584</v>
      </c>
      <c r="U148" s="103" t="s">
        <v>789</v>
      </c>
      <c r="V148" s="53" t="s">
        <v>58</v>
      </c>
      <c r="W148" s="104" t="s">
        <v>59</v>
      </c>
      <c r="X148" s="104"/>
      <c r="Y148" s="105">
        <v>4</v>
      </c>
      <c r="Z148" s="104">
        <v>4</v>
      </c>
      <c r="AA148" s="104">
        <v>20</v>
      </c>
      <c r="AB148" s="105">
        <v>8</v>
      </c>
      <c r="AC148" s="79"/>
      <c r="AD148" s="79"/>
      <c r="AE148" s="79"/>
    </row>
    <row r="149" spans="1:31" s="8" customFormat="1" x14ac:dyDescent="0.3">
      <c r="A149" s="89" t="s">
        <v>512</v>
      </c>
      <c r="B149" s="130" t="s">
        <v>588</v>
      </c>
      <c r="C149" s="74">
        <v>320</v>
      </c>
      <c r="D149" s="144" t="s">
        <v>589</v>
      </c>
      <c r="E149" s="149" t="s">
        <v>590</v>
      </c>
      <c r="F149" s="89" t="s">
        <v>516</v>
      </c>
      <c r="G149" s="149" t="s">
        <v>591</v>
      </c>
      <c r="H149" s="97">
        <v>0.24</v>
      </c>
      <c r="I149" s="98">
        <v>0.38400000000000001</v>
      </c>
      <c r="J149" s="96" t="s">
        <v>152</v>
      </c>
      <c r="K149" s="99" t="s">
        <v>66</v>
      </c>
      <c r="L149" s="74"/>
      <c r="M149" s="99"/>
      <c r="N149" s="74"/>
      <c r="O149" s="74"/>
      <c r="P149" s="149" t="s">
        <v>592</v>
      </c>
      <c r="Q149" s="74" t="s">
        <v>56</v>
      </c>
      <c r="R149" s="100">
        <v>0.12</v>
      </c>
      <c r="S149" s="101"/>
      <c r="T149" s="150" t="s">
        <v>588</v>
      </c>
      <c r="U149" s="103" t="s">
        <v>593</v>
      </c>
      <c r="V149" s="53" t="s">
        <v>58</v>
      </c>
      <c r="W149" s="104" t="s">
        <v>59</v>
      </c>
      <c r="X149" s="104" t="s">
        <v>777</v>
      </c>
      <c r="Y149" s="105" t="s">
        <v>190</v>
      </c>
      <c r="Z149" s="104" t="s">
        <v>190</v>
      </c>
      <c r="AA149" s="104" t="s">
        <v>190</v>
      </c>
      <c r="AB149" s="105" t="s">
        <v>190</v>
      </c>
      <c r="AC149" s="79" t="s">
        <v>190</v>
      </c>
      <c r="AD149" s="79"/>
      <c r="AE149" s="79"/>
    </row>
    <row r="150" spans="1:31" s="152" customFormat="1" x14ac:dyDescent="0.3">
      <c r="A150" s="53" t="s">
        <v>594</v>
      </c>
      <c r="B150" s="53" t="s">
        <v>595</v>
      </c>
      <c r="C150" s="96">
        <v>272</v>
      </c>
      <c r="D150" s="39" t="s">
        <v>596</v>
      </c>
      <c r="E150" s="53" t="s">
        <v>597</v>
      </c>
      <c r="F150" s="53" t="s">
        <v>598</v>
      </c>
      <c r="G150" s="89" t="s">
        <v>599</v>
      </c>
      <c r="H150" s="97">
        <v>0.36</v>
      </c>
      <c r="I150" s="98">
        <v>0.57936383999999996</v>
      </c>
      <c r="J150" s="96" t="s">
        <v>152</v>
      </c>
      <c r="K150" s="99" t="s">
        <v>53</v>
      </c>
      <c r="L150" s="96"/>
      <c r="M150" s="99"/>
      <c r="N150" s="74" t="s">
        <v>54</v>
      </c>
      <c r="O150" s="96"/>
      <c r="P150" s="53" t="s">
        <v>600</v>
      </c>
      <c r="Q150" s="96" t="s">
        <v>56</v>
      </c>
      <c r="R150" s="100"/>
      <c r="S150" s="101"/>
      <c r="T150" s="53" t="s">
        <v>601</v>
      </c>
      <c r="U150" s="103" t="s">
        <v>58</v>
      </c>
      <c r="V150" s="53" t="s">
        <v>59</v>
      </c>
      <c r="W150" s="104">
        <v>0.35</v>
      </c>
      <c r="X150" s="104">
        <v>0.35</v>
      </c>
      <c r="Y150" s="105">
        <v>0.97</v>
      </c>
      <c r="Z150" s="104">
        <v>0.7</v>
      </c>
      <c r="AA150" s="104">
        <v>0.7</v>
      </c>
      <c r="AB150" s="105">
        <v>1.94</v>
      </c>
      <c r="AC150" s="151"/>
      <c r="AD150" s="151"/>
      <c r="AE150" s="151"/>
    </row>
    <row r="151" spans="1:31" s="152" customFormat="1" x14ac:dyDescent="0.3">
      <c r="A151" s="53" t="s">
        <v>594</v>
      </c>
      <c r="B151" s="53" t="s">
        <v>602</v>
      </c>
      <c r="C151" s="96">
        <v>357</v>
      </c>
      <c r="D151" s="39" t="s">
        <v>603</v>
      </c>
      <c r="E151" s="53" t="s">
        <v>604</v>
      </c>
      <c r="F151" s="53" t="s">
        <v>605</v>
      </c>
      <c r="G151" s="89" t="s">
        <v>606</v>
      </c>
      <c r="H151" s="97">
        <v>0.1</v>
      </c>
      <c r="I151" s="98">
        <v>0.16</v>
      </c>
      <c r="J151" s="96" t="s">
        <v>152</v>
      </c>
      <c r="K151" s="99" t="s">
        <v>53</v>
      </c>
      <c r="L151" s="96"/>
      <c r="M151" s="99"/>
      <c r="N151" s="74" t="s">
        <v>192</v>
      </c>
      <c r="O151" s="96"/>
      <c r="P151" s="53" t="s">
        <v>227</v>
      </c>
      <c r="Q151" s="96" t="s">
        <v>56</v>
      </c>
      <c r="R151" s="100"/>
      <c r="S151" s="101"/>
      <c r="T151" s="53"/>
      <c r="U151" s="103" t="s">
        <v>107</v>
      </c>
      <c r="V151" s="53" t="s">
        <v>86</v>
      </c>
      <c r="W151" s="104">
        <v>3.5</v>
      </c>
      <c r="X151" s="104">
        <v>1.05</v>
      </c>
      <c r="Y151" s="105"/>
      <c r="Z151" s="104">
        <v>4.63</v>
      </c>
      <c r="AA151" s="104">
        <v>2.63</v>
      </c>
      <c r="AB151" s="105"/>
      <c r="AC151" s="151"/>
      <c r="AD151" s="151"/>
      <c r="AE151" s="151"/>
    </row>
    <row r="152" spans="1:31" s="152" customFormat="1" x14ac:dyDescent="0.3">
      <c r="A152" s="53" t="s">
        <v>594</v>
      </c>
      <c r="B152" s="53" t="s">
        <v>607</v>
      </c>
      <c r="C152" s="96">
        <v>273</v>
      </c>
      <c r="D152" s="39" t="s">
        <v>608</v>
      </c>
      <c r="E152" s="53" t="s">
        <v>609</v>
      </c>
      <c r="F152" s="53" t="s">
        <v>605</v>
      </c>
      <c r="G152" s="89" t="s">
        <v>610</v>
      </c>
      <c r="H152" s="97">
        <v>1</v>
      </c>
      <c r="I152" s="98">
        <v>1.61</v>
      </c>
      <c r="J152" s="96" t="s">
        <v>152</v>
      </c>
      <c r="K152" s="99" t="s">
        <v>53</v>
      </c>
      <c r="L152" s="96"/>
      <c r="M152" s="99"/>
      <c r="N152" s="74" t="s">
        <v>192</v>
      </c>
      <c r="O152" s="96"/>
      <c r="P152" s="53" t="s">
        <v>227</v>
      </c>
      <c r="Q152" s="96" t="s">
        <v>56</v>
      </c>
      <c r="R152" s="100"/>
      <c r="S152" s="101"/>
      <c r="T152" s="53" t="s">
        <v>611</v>
      </c>
      <c r="U152" s="103" t="s">
        <v>58</v>
      </c>
      <c r="V152" s="53" t="s">
        <v>86</v>
      </c>
      <c r="W152" s="104">
        <v>2.75</v>
      </c>
      <c r="X152" s="104">
        <v>2.25</v>
      </c>
      <c r="Y152" s="105"/>
      <c r="Z152" s="104">
        <v>5</v>
      </c>
      <c r="AA152" s="104">
        <v>7.75</v>
      </c>
      <c r="AB152" s="105"/>
      <c r="AC152" s="151"/>
      <c r="AD152" s="151"/>
      <c r="AE152" s="151"/>
    </row>
    <row r="153" spans="1:31" s="8" customFormat="1" ht="52" x14ac:dyDescent="0.3">
      <c r="A153" s="43" t="s">
        <v>594</v>
      </c>
      <c r="B153" s="44" t="s">
        <v>612</v>
      </c>
      <c r="C153" s="45">
        <v>274</v>
      </c>
      <c r="D153" s="46" t="s">
        <v>613</v>
      </c>
      <c r="E153" s="43" t="s">
        <v>614</v>
      </c>
      <c r="F153" s="43" t="s">
        <v>239</v>
      </c>
      <c r="G153" s="43" t="s">
        <v>615</v>
      </c>
      <c r="H153" s="47">
        <v>20</v>
      </c>
      <c r="I153" s="48">
        <v>32.19</v>
      </c>
      <c r="J153" s="45" t="s">
        <v>152</v>
      </c>
      <c r="K153" s="49" t="s">
        <v>66</v>
      </c>
      <c r="L153" s="45" t="s">
        <v>54</v>
      </c>
      <c r="M153" s="49"/>
      <c r="N153" s="50" t="s">
        <v>54</v>
      </c>
      <c r="O153" s="45"/>
      <c r="P153" s="75" t="s">
        <v>227</v>
      </c>
      <c r="Q153" s="96" t="s">
        <v>212</v>
      </c>
      <c r="R153" s="100"/>
      <c r="S153" s="101"/>
      <c r="T153" s="102" t="s">
        <v>616</v>
      </c>
      <c r="U153" s="54" t="s">
        <v>58</v>
      </c>
      <c r="V153" s="43" t="s">
        <v>59</v>
      </c>
      <c r="W153" s="55">
        <v>26</v>
      </c>
      <c r="X153" s="55">
        <v>13</v>
      </c>
      <c r="Y153" s="56"/>
      <c r="Z153" s="55">
        <v>47</v>
      </c>
      <c r="AA153" s="55">
        <v>23</v>
      </c>
      <c r="AB153" s="56"/>
      <c r="AC153" s="79"/>
      <c r="AD153" s="79"/>
      <c r="AE153" s="79"/>
    </row>
    <row r="154" spans="1:31" s="21" customFormat="1" ht="26" x14ac:dyDescent="0.3">
      <c r="A154" s="43" t="s">
        <v>594</v>
      </c>
      <c r="B154" s="44" t="s">
        <v>617</v>
      </c>
      <c r="C154" s="45">
        <v>275</v>
      </c>
      <c r="D154" s="46" t="s">
        <v>618</v>
      </c>
      <c r="E154" s="43" t="s">
        <v>619</v>
      </c>
      <c r="F154" s="43" t="s">
        <v>620</v>
      </c>
      <c r="G154" s="43" t="s">
        <v>621</v>
      </c>
      <c r="H154" s="47">
        <v>1</v>
      </c>
      <c r="I154" s="48">
        <v>1.61</v>
      </c>
      <c r="J154" s="45" t="s">
        <v>152</v>
      </c>
      <c r="K154" s="49" t="s">
        <v>53</v>
      </c>
      <c r="L154" s="45" t="s">
        <v>54</v>
      </c>
      <c r="M154" s="49" t="s">
        <v>94</v>
      </c>
      <c r="N154" s="43"/>
      <c r="O154" s="45"/>
      <c r="P154" s="43" t="s">
        <v>227</v>
      </c>
      <c r="Q154" s="45" t="s">
        <v>56</v>
      </c>
      <c r="R154" s="51"/>
      <c r="S154" s="52"/>
      <c r="T154" s="77" t="s">
        <v>611</v>
      </c>
      <c r="U154" s="54" t="s">
        <v>58</v>
      </c>
      <c r="V154" s="43" t="s">
        <v>59</v>
      </c>
      <c r="W154" s="55">
        <v>2</v>
      </c>
      <c r="X154" s="55">
        <v>0.85</v>
      </c>
      <c r="Y154" s="56">
        <v>1.08</v>
      </c>
      <c r="Z154" s="55">
        <v>4</v>
      </c>
      <c r="AA154" s="55">
        <v>3</v>
      </c>
      <c r="AB154" s="56"/>
      <c r="AC154" s="59"/>
      <c r="AD154" s="59"/>
      <c r="AE154" s="59"/>
    </row>
    <row r="155" spans="1:31" s="21" customFormat="1" ht="26" x14ac:dyDescent="0.3">
      <c r="A155" s="43" t="s">
        <v>594</v>
      </c>
      <c r="B155" s="44" t="s">
        <v>622</v>
      </c>
      <c r="C155" s="45">
        <v>336</v>
      </c>
      <c r="D155" s="46" t="s">
        <v>623</v>
      </c>
      <c r="E155" s="43" t="s">
        <v>624</v>
      </c>
      <c r="F155" s="43" t="s">
        <v>605</v>
      </c>
      <c r="G155" s="43" t="s">
        <v>609</v>
      </c>
      <c r="H155" s="47">
        <v>0.9</v>
      </c>
      <c r="I155" s="48">
        <v>1.45</v>
      </c>
      <c r="J155" s="45" t="s">
        <v>152</v>
      </c>
      <c r="K155" s="49" t="s">
        <v>53</v>
      </c>
      <c r="L155" s="45"/>
      <c r="M155" s="49"/>
      <c r="N155" s="43" t="s">
        <v>192</v>
      </c>
      <c r="O155" s="45"/>
      <c r="P155" s="43" t="s">
        <v>227</v>
      </c>
      <c r="Q155" s="45" t="s">
        <v>84</v>
      </c>
      <c r="R155" s="51"/>
      <c r="S155" s="52"/>
      <c r="T155" s="77" t="s">
        <v>611</v>
      </c>
      <c r="U155" s="54" t="s">
        <v>103</v>
      </c>
      <c r="V155" s="43" t="s">
        <v>86</v>
      </c>
      <c r="W155" s="55">
        <v>5.25</v>
      </c>
      <c r="X155" s="55">
        <v>1.65</v>
      </c>
      <c r="Y155" s="56"/>
      <c r="Z155" s="55">
        <v>11.09</v>
      </c>
      <c r="AA155" s="55">
        <v>4.9400000000000004</v>
      </c>
      <c r="AB155" s="56"/>
      <c r="AC155" s="59"/>
      <c r="AD155" s="59"/>
      <c r="AE155" s="59"/>
    </row>
    <row r="156" spans="1:31" s="21" customFormat="1" ht="39" x14ac:dyDescent="0.3">
      <c r="A156" s="43" t="s">
        <v>625</v>
      </c>
      <c r="B156" s="44" t="s">
        <v>626</v>
      </c>
      <c r="C156" s="45">
        <v>285</v>
      </c>
      <c r="D156" s="46" t="s">
        <v>627</v>
      </c>
      <c r="E156" s="43" t="s">
        <v>628</v>
      </c>
      <c r="F156" s="43" t="s">
        <v>626</v>
      </c>
      <c r="G156" s="43" t="s">
        <v>629</v>
      </c>
      <c r="H156" s="47">
        <v>1.02</v>
      </c>
      <c r="I156" s="48">
        <v>1.6415308800000001</v>
      </c>
      <c r="J156" s="45" t="s">
        <v>101</v>
      </c>
      <c r="K156" s="49" t="s">
        <v>53</v>
      </c>
      <c r="L156" s="45" t="s">
        <v>54</v>
      </c>
      <c r="M156" s="49" t="s">
        <v>83</v>
      </c>
      <c r="N156" s="43"/>
      <c r="O156" s="45"/>
      <c r="P156" s="43" t="s">
        <v>227</v>
      </c>
      <c r="Q156" s="45" t="s">
        <v>56</v>
      </c>
      <c r="R156" s="51"/>
      <c r="S156" s="52"/>
      <c r="T156" s="46" t="s">
        <v>630</v>
      </c>
      <c r="U156" s="54" t="s">
        <v>58</v>
      </c>
      <c r="V156" s="43" t="s">
        <v>59</v>
      </c>
      <c r="W156" s="55">
        <v>7</v>
      </c>
      <c r="X156" s="55">
        <v>5</v>
      </c>
      <c r="Y156" s="56">
        <v>5.2</v>
      </c>
      <c r="Z156" s="55">
        <v>21</v>
      </c>
      <c r="AA156" s="55">
        <v>7.5</v>
      </c>
      <c r="AB156" s="56"/>
      <c r="AC156" s="59"/>
      <c r="AD156" s="59"/>
      <c r="AE156" s="59"/>
    </row>
    <row r="157" spans="1:31" s="21" customFormat="1" ht="39" x14ac:dyDescent="0.3">
      <c r="A157" s="44" t="s">
        <v>625</v>
      </c>
      <c r="B157" s="44" t="s">
        <v>631</v>
      </c>
      <c r="C157" s="45">
        <v>316</v>
      </c>
      <c r="D157" s="71" t="s">
        <v>627</v>
      </c>
      <c r="E157" s="44" t="s">
        <v>632</v>
      </c>
      <c r="F157" s="44" t="s">
        <v>633</v>
      </c>
      <c r="G157" s="44" t="s">
        <v>634</v>
      </c>
      <c r="H157" s="47">
        <v>1.44</v>
      </c>
      <c r="I157" s="48">
        <v>2.3199999999999998</v>
      </c>
      <c r="J157" s="72" t="s">
        <v>101</v>
      </c>
      <c r="K157" s="84" t="s">
        <v>53</v>
      </c>
      <c r="L157" s="72" t="s">
        <v>54</v>
      </c>
      <c r="M157" s="49"/>
      <c r="N157" s="72" t="s">
        <v>54</v>
      </c>
      <c r="O157" s="45"/>
      <c r="P157" s="44" t="s">
        <v>227</v>
      </c>
      <c r="Q157" s="72" t="s">
        <v>56</v>
      </c>
      <c r="R157" s="51"/>
      <c r="S157" s="52"/>
      <c r="T157" s="71" t="s">
        <v>660</v>
      </c>
      <c r="U157" s="54" t="s">
        <v>58</v>
      </c>
      <c r="V157" s="44" t="s">
        <v>86</v>
      </c>
      <c r="W157" s="55">
        <v>6.3</v>
      </c>
      <c r="X157" s="55">
        <v>1.25</v>
      </c>
      <c r="Y157" s="56">
        <v>2.12</v>
      </c>
      <c r="Z157" s="55">
        <v>18.899999999999999</v>
      </c>
      <c r="AA157" s="55">
        <v>1.9</v>
      </c>
      <c r="AB157" s="56"/>
      <c r="AC157" s="59"/>
      <c r="AD157" s="59"/>
      <c r="AE157" s="59"/>
    </row>
    <row r="158" spans="1:31" s="21" customFormat="1" ht="52" x14ac:dyDescent="0.3">
      <c r="A158" s="44" t="s">
        <v>625</v>
      </c>
      <c r="B158" s="44" t="s">
        <v>661</v>
      </c>
      <c r="C158" s="45">
        <v>381</v>
      </c>
      <c r="D158" s="71" t="s">
        <v>627</v>
      </c>
      <c r="E158" s="44" t="s">
        <v>632</v>
      </c>
      <c r="F158" s="44" t="s">
        <v>190</v>
      </c>
      <c r="G158" s="44" t="s">
        <v>662</v>
      </c>
      <c r="H158" s="47">
        <v>2</v>
      </c>
      <c r="I158" s="48">
        <v>3.22</v>
      </c>
      <c r="J158" s="72" t="s">
        <v>101</v>
      </c>
      <c r="K158" s="84" t="s">
        <v>53</v>
      </c>
      <c r="L158" s="72" t="s">
        <v>54</v>
      </c>
      <c r="M158" s="49"/>
      <c r="N158" s="72" t="s">
        <v>54</v>
      </c>
      <c r="O158" s="45"/>
      <c r="P158" s="44" t="s">
        <v>227</v>
      </c>
      <c r="Q158" s="72" t="s">
        <v>84</v>
      </c>
      <c r="R158" s="51"/>
      <c r="S158" s="52"/>
      <c r="T158" s="71" t="s">
        <v>663</v>
      </c>
      <c r="U158" s="54" t="s">
        <v>58</v>
      </c>
      <c r="V158" s="44" t="s">
        <v>86</v>
      </c>
      <c r="W158" s="55">
        <v>4.25</v>
      </c>
      <c r="X158" s="55">
        <v>1</v>
      </c>
      <c r="Y158" s="56"/>
      <c r="Z158" s="55">
        <v>12.75</v>
      </c>
      <c r="AA158" s="55">
        <v>4.5</v>
      </c>
      <c r="AB158" s="56"/>
      <c r="AC158" s="59"/>
      <c r="AD158" s="59"/>
      <c r="AE158" s="59"/>
    </row>
    <row r="159" spans="1:31" s="21" customFormat="1" ht="52" x14ac:dyDescent="0.3">
      <c r="A159" s="43" t="s">
        <v>635</v>
      </c>
      <c r="B159" s="43" t="s">
        <v>636</v>
      </c>
      <c r="C159" s="45">
        <v>287</v>
      </c>
      <c r="D159" s="46" t="s">
        <v>637</v>
      </c>
      <c r="E159" s="43" t="s">
        <v>638</v>
      </c>
      <c r="F159" s="43" t="s">
        <v>210</v>
      </c>
      <c r="G159" s="43" t="s">
        <v>639</v>
      </c>
      <c r="H159" s="47">
        <v>0.8</v>
      </c>
      <c r="I159" s="48">
        <v>1.2874752000000003</v>
      </c>
      <c r="J159" s="45" t="s">
        <v>152</v>
      </c>
      <c r="K159" s="49" t="s">
        <v>53</v>
      </c>
      <c r="L159" s="45"/>
      <c r="M159" s="49"/>
      <c r="N159" s="50" t="s">
        <v>54</v>
      </c>
      <c r="O159" s="45" t="s">
        <v>54</v>
      </c>
      <c r="P159" s="43"/>
      <c r="Q159" s="45" t="s">
        <v>56</v>
      </c>
      <c r="R159" s="51"/>
      <c r="S159" s="52"/>
      <c r="T159" s="46" t="s">
        <v>640</v>
      </c>
      <c r="U159" s="54" t="s">
        <v>58</v>
      </c>
      <c r="V159" s="43" t="s">
        <v>59</v>
      </c>
      <c r="W159" s="55">
        <v>0.5</v>
      </c>
      <c r="X159" s="55">
        <v>0.4</v>
      </c>
      <c r="Y159" s="56">
        <v>0.5</v>
      </c>
      <c r="Z159" s="55" t="s">
        <v>190</v>
      </c>
      <c r="AA159" s="55" t="s">
        <v>190</v>
      </c>
      <c r="AB159" s="56" t="s">
        <v>190</v>
      </c>
    </row>
    <row r="160" spans="1:31" x14ac:dyDescent="0.3">
      <c r="A160" s="153" t="s">
        <v>635</v>
      </c>
      <c r="B160" s="153" t="s">
        <v>641</v>
      </c>
      <c r="C160" s="154">
        <v>195</v>
      </c>
      <c r="D160" s="155" t="s">
        <v>642</v>
      </c>
      <c r="E160" s="153" t="s">
        <v>643</v>
      </c>
      <c r="F160" s="153" t="s">
        <v>210</v>
      </c>
      <c r="G160" s="153" t="s">
        <v>644</v>
      </c>
      <c r="H160" s="156">
        <v>0.3</v>
      </c>
      <c r="I160" s="157">
        <v>0.48280319999999999</v>
      </c>
      <c r="J160" s="154" t="s">
        <v>73</v>
      </c>
      <c r="K160" s="49" t="s">
        <v>66</v>
      </c>
      <c r="L160" s="154"/>
      <c r="M160" s="158"/>
      <c r="N160" s="50" t="s">
        <v>54</v>
      </c>
      <c r="O160" s="159" t="s">
        <v>54</v>
      </c>
      <c r="P160" s="160"/>
      <c r="Q160" s="154" t="s">
        <v>56</v>
      </c>
      <c r="R160" s="161"/>
      <c r="S160" s="161"/>
      <c r="T160" s="155" t="s">
        <v>221</v>
      </c>
      <c r="U160" s="160" t="s">
        <v>58</v>
      </c>
      <c r="V160" s="43"/>
      <c r="W160" s="162"/>
      <c r="X160" s="162"/>
      <c r="Y160" s="162"/>
      <c r="Z160" s="162"/>
      <c r="AA160" s="162"/>
      <c r="AB160" s="162"/>
    </row>
    <row r="161" spans="1:28" x14ac:dyDescent="0.3">
      <c r="H161" s="175">
        <f>SUM(H8:H160)-1</f>
        <v>236.23555984848474</v>
      </c>
      <c r="L161" s="3"/>
      <c r="N161" s="2"/>
      <c r="O161" s="3"/>
      <c r="P161" s="2"/>
      <c r="Q161" s="3"/>
      <c r="R161" s="6">
        <f>SUM(R8:R160)</f>
        <v>11.879999999999995</v>
      </c>
      <c r="S161" s="6">
        <f>SUM(S8:S160)</f>
        <v>7.8199999999999994</v>
      </c>
      <c r="T161" s="4"/>
      <c r="V161" s="2"/>
      <c r="AB161" s="7"/>
    </row>
    <row r="162" spans="1:28" x14ac:dyDescent="0.3">
      <c r="A162" s="70" t="s">
        <v>645</v>
      </c>
      <c r="H162" s="5">
        <f>H161-R161-S161</f>
        <v>216.53555984848475</v>
      </c>
      <c r="J162" s="163"/>
      <c r="L162" s="163"/>
      <c r="N162" s="163"/>
      <c r="O162" s="3"/>
      <c r="P162" s="2"/>
      <c r="Q162" s="3"/>
      <c r="R162" s="5"/>
      <c r="S162" s="5"/>
      <c r="T162" s="4"/>
      <c r="V162" s="2"/>
      <c r="AB162" s="7"/>
    </row>
    <row r="163" spans="1:28" x14ac:dyDescent="0.3">
      <c r="A163" s="70" t="s">
        <v>646</v>
      </c>
      <c r="J163" s="163"/>
      <c r="K163" s="164"/>
      <c r="L163" s="163"/>
      <c r="M163" s="164"/>
      <c r="N163" s="163"/>
      <c r="O163" s="164"/>
      <c r="P163" s="2"/>
      <c r="Q163" s="3"/>
      <c r="S163" s="6"/>
      <c r="T163" s="4"/>
      <c r="V163" s="2"/>
      <c r="AB163" s="7"/>
    </row>
    <row r="164" spans="1:28" x14ac:dyDescent="0.3">
      <c r="A164" s="165" t="s">
        <v>647</v>
      </c>
      <c r="J164" s="163"/>
      <c r="K164" s="164"/>
      <c r="L164" s="163"/>
      <c r="M164" s="164"/>
      <c r="N164" s="163"/>
      <c r="O164" s="164"/>
      <c r="P164" s="2"/>
      <c r="Q164" s="3"/>
      <c r="S164" s="6"/>
      <c r="T164" s="4"/>
      <c r="V164" s="2"/>
      <c r="AB164" s="7"/>
    </row>
    <row r="165" spans="1:28" x14ac:dyDescent="0.3">
      <c r="A165" s="166" t="s">
        <v>648</v>
      </c>
      <c r="J165" s="163"/>
      <c r="K165" s="172" t="s">
        <v>32</v>
      </c>
      <c r="L165" s="163"/>
      <c r="M165" s="164" t="s">
        <v>805</v>
      </c>
      <c r="N165" s="164" t="s">
        <v>804</v>
      </c>
      <c r="O165" s="164"/>
      <c r="P165" s="2"/>
      <c r="Q165" s="3"/>
      <c r="S165" s="6"/>
      <c r="T165" s="4"/>
      <c r="V165" s="2"/>
      <c r="AB165" s="7"/>
    </row>
    <row r="166" spans="1:28" x14ac:dyDescent="0.3">
      <c r="A166" s="70" t="s">
        <v>649</v>
      </c>
      <c r="H166" s="172" t="s">
        <v>790</v>
      </c>
      <c r="I166" s="175">
        <f>H71</f>
        <v>1</v>
      </c>
      <c r="J166" s="163"/>
      <c r="K166" s="172" t="s">
        <v>802</v>
      </c>
      <c r="L166" s="163">
        <v>39.31</v>
      </c>
      <c r="M166" s="164">
        <v>2.2599999999999998</v>
      </c>
      <c r="N166" s="163">
        <v>0</v>
      </c>
      <c r="O166" s="164"/>
      <c r="P166" s="2"/>
      <c r="Q166" s="173" t="s">
        <v>790</v>
      </c>
      <c r="R166" s="6">
        <v>0</v>
      </c>
      <c r="S166" s="6">
        <v>0</v>
      </c>
      <c r="T166" s="4"/>
      <c r="V166" s="2"/>
      <c r="AB166" s="7"/>
    </row>
    <row r="167" spans="1:28" x14ac:dyDescent="0.3">
      <c r="A167" s="167"/>
      <c r="H167" s="172" t="s">
        <v>791</v>
      </c>
      <c r="I167" s="175">
        <f>H38+H42+H51+H67+H73+H84+H130+H132+H134+H140+H143+H148+H149+H153</f>
        <v>38.589999999999996</v>
      </c>
      <c r="J167" s="163"/>
      <c r="K167" s="172" t="s">
        <v>803</v>
      </c>
      <c r="L167" s="163">
        <v>127.6</v>
      </c>
      <c r="M167" s="164">
        <v>7.77</v>
      </c>
      <c r="N167" s="163">
        <v>0</v>
      </c>
      <c r="O167" s="164"/>
      <c r="Q167" s="174" t="s">
        <v>791</v>
      </c>
      <c r="R167" s="6">
        <f>R84+R130+R132+R134+R140+R143+R148+R149</f>
        <v>3.1100000000000003</v>
      </c>
      <c r="S167" s="4">
        <v>0</v>
      </c>
    </row>
    <row r="168" spans="1:28" x14ac:dyDescent="0.3">
      <c r="H168" s="172" t="s">
        <v>792</v>
      </c>
      <c r="I168" s="175">
        <f>H11+H12+H16+H31+H61+H66+H85</f>
        <v>11.09</v>
      </c>
      <c r="Q168" s="174" t="s">
        <v>792</v>
      </c>
      <c r="R168" s="6">
        <v>0</v>
      </c>
      <c r="S168" s="4">
        <v>0</v>
      </c>
    </row>
    <row r="169" spans="1:28" x14ac:dyDescent="0.3">
      <c r="H169" s="172" t="s">
        <v>793</v>
      </c>
      <c r="I169" s="175">
        <f>H10+H49+H126+H160</f>
        <v>3.8599999999999994</v>
      </c>
      <c r="Q169" s="174" t="s">
        <v>793</v>
      </c>
      <c r="R169" s="6">
        <v>0</v>
      </c>
      <c r="S169" s="4">
        <v>0.39</v>
      </c>
    </row>
    <row r="170" spans="1:28" x14ac:dyDescent="0.3">
      <c r="H170" s="172" t="s">
        <v>794</v>
      </c>
      <c r="I170" s="175">
        <f>H136</f>
        <v>0.2</v>
      </c>
      <c r="Q170" s="174" t="s">
        <v>794</v>
      </c>
      <c r="R170" s="6">
        <v>0.1</v>
      </c>
      <c r="S170" s="4">
        <v>0</v>
      </c>
    </row>
    <row r="171" spans="1:28" x14ac:dyDescent="0.3">
      <c r="H171" s="172" t="s">
        <v>795</v>
      </c>
      <c r="I171" s="175">
        <v>1.78</v>
      </c>
      <c r="Q171" s="174" t="s">
        <v>795</v>
      </c>
      <c r="R171" s="6">
        <v>0</v>
      </c>
      <c r="S171" s="4">
        <v>0</v>
      </c>
    </row>
    <row r="172" spans="1:28" x14ac:dyDescent="0.3">
      <c r="H172" s="172"/>
      <c r="I172" s="175"/>
      <c r="Q172" s="174"/>
    </row>
    <row r="173" spans="1:28" x14ac:dyDescent="0.3">
      <c r="H173" s="172" t="s">
        <v>796</v>
      </c>
      <c r="I173" s="175">
        <v>81.650000000000006</v>
      </c>
      <c r="Q173" s="174" t="s">
        <v>796</v>
      </c>
      <c r="R173" s="6">
        <f>R131</f>
        <v>0.75</v>
      </c>
      <c r="S173" s="4">
        <v>0</v>
      </c>
    </row>
    <row r="174" spans="1:28" x14ac:dyDescent="0.3">
      <c r="H174" s="172" t="s">
        <v>797</v>
      </c>
      <c r="I174" s="175">
        <v>72.81</v>
      </c>
      <c r="Q174" s="174" t="s">
        <v>797</v>
      </c>
      <c r="R174" s="6">
        <f>R48+R80+R81+R82+R83+R128+R129+R133+R137+R138+R139+R141+R142+R144+R145+R146+R147</f>
        <v>6.5500000000000007</v>
      </c>
      <c r="S174" s="4">
        <v>0</v>
      </c>
    </row>
    <row r="175" spans="1:28" x14ac:dyDescent="0.3">
      <c r="H175" s="172" t="s">
        <v>798</v>
      </c>
      <c r="I175" s="175">
        <f>H8+H9+H20+H22+H23+H24+H25+H45+H52+H53+H54+H55+H56+H57+H86+H123+H135</f>
        <v>19.29</v>
      </c>
      <c r="Q175" s="174" t="s">
        <v>798</v>
      </c>
      <c r="R175" s="6">
        <f>R135</f>
        <v>0.1</v>
      </c>
      <c r="S175" s="4">
        <v>7.43</v>
      </c>
    </row>
    <row r="176" spans="1:28" x14ac:dyDescent="0.3">
      <c r="H176" s="172" t="s">
        <v>799</v>
      </c>
      <c r="I176" s="175">
        <f>H19+H46</f>
        <v>2.5</v>
      </c>
      <c r="Q176" s="174" t="s">
        <v>799</v>
      </c>
      <c r="R176" s="6">
        <v>0.8</v>
      </c>
      <c r="S176" s="4">
        <v>0</v>
      </c>
    </row>
    <row r="177" spans="8:19" x14ac:dyDescent="0.3">
      <c r="H177" s="172" t="s">
        <v>800</v>
      </c>
      <c r="I177" s="175">
        <f>H27</f>
        <v>2.5</v>
      </c>
      <c r="Q177" s="174" t="s">
        <v>800</v>
      </c>
      <c r="R177" s="6">
        <v>0</v>
      </c>
      <c r="S177" s="4">
        <v>0</v>
      </c>
    </row>
    <row r="178" spans="8:19" x14ac:dyDescent="0.3">
      <c r="H178" s="172" t="s">
        <v>801</v>
      </c>
      <c r="I178" s="175">
        <f>H47</f>
        <v>0.97</v>
      </c>
      <c r="Q178" s="174" t="s">
        <v>801</v>
      </c>
      <c r="R178" s="6">
        <v>0.47</v>
      </c>
      <c r="S178" s="4">
        <v>0</v>
      </c>
    </row>
  </sheetData>
  <mergeCells count="4">
    <mergeCell ref="M5:N5"/>
    <mergeCell ref="O5:P5"/>
    <mergeCell ref="H6:I6"/>
    <mergeCell ref="O6:P6"/>
  </mergeCells>
  <dataValidations disablePrompts="1" count="3">
    <dataValidation type="list" allowBlank="1" showInputMessage="1" showErrorMessage="1" sqref="U8:U228" xr:uid="{00000000-0002-0000-0000-000000000000}">
      <formula1>$AF$9:$AF$16</formula1>
    </dataValidation>
    <dataValidation type="list" allowBlank="1" showInputMessage="1" showErrorMessage="1" errorTitle="Rural/Urban" error="Please select valid rural, urban, or rural/urban" promptTitle="Rural/Urban" prompt="Please select rural, urban, or both" sqref="K8:K160" xr:uid="{00000000-0002-0000-0000-000001000000}">
      <formula1>$AD$9:$AD$11</formula1>
    </dataValidation>
    <dataValidation type="list" allowBlank="1" showInputMessage="1" showErrorMessage="1" errorTitle="Toll Type" error="Please select valid toll type" promptTitle="Toll Type" prompt="Please select toll type" sqref="V8:V36 V39:V133 V135:V160" xr:uid="{00000000-0002-0000-0000-000002000000}">
      <formula1>$AE$9:$AE$11</formula1>
    </dataValidation>
  </dataValidations>
  <pageMargins left="0.25" right="0.25" top="0.75" bottom="0.75" header="0.3" footer="0.3"/>
  <pageSetup scale="10" pageOrder="overThenDown"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0BCAB2-76A4-4902-87F0-38ABFF6B16CD}"/>
</file>

<file path=customXml/itemProps2.xml><?xml version="1.0" encoding="utf-8"?>
<ds:datastoreItem xmlns:ds="http://schemas.openxmlformats.org/officeDocument/2006/customXml" ds:itemID="{9218D0FF-D520-4FA4-ACDF-81081D92E7DF}"/>
</file>

<file path=customXml/itemProps3.xml><?xml version="1.0" encoding="utf-8"?>
<ds:datastoreItem xmlns:ds="http://schemas.openxmlformats.org/officeDocument/2006/customXml" ds:itemID="{C250B53A-3E6B-4DF7-9EA6-DBF8463ED3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NONISTATE TOLL BRIDGE &amp; TUNNEL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Rozycki, Robert (FHWA)</cp:lastModifiedBy>
  <cp:lastPrinted>2022-05-02T14:04:22Z</cp:lastPrinted>
  <dcterms:created xsi:type="dcterms:W3CDTF">2018-03-08T20:31:02Z</dcterms:created>
  <dcterms:modified xsi:type="dcterms:W3CDTF">2022-05-02T14:05:01Z</dcterms:modified>
</cp:coreProperties>
</file>